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 tabRatio="836" firstSheet="4" activeTab="4"/>
  </bookViews>
  <sheets>
    <sheet name="нач" sheetId="97" state="hidden" r:id="rId1"/>
    <sheet name="гужа" sheetId="99" state="hidden" r:id="rId2"/>
    <sheet name="убытки" sheetId="100" state="hidden" r:id="rId3"/>
    <sheet name="ош" sheetId="101" state="hidden" r:id="rId4"/>
    <sheet name="Список домов" sheetId="2" r:id="rId5"/>
    <sheet name="1" sheetId="3" r:id="rId6"/>
    <sheet name="2" sheetId="4" r:id="rId7"/>
    <sheet name="3" sheetId="5" r:id="rId8"/>
    <sheet name="4" sheetId="6" r:id="rId9"/>
    <sheet name="5" sheetId="7" r:id="rId10"/>
    <sheet name="6" sheetId="8" r:id="rId11"/>
    <sheet name="7" sheetId="9" r:id="rId12"/>
    <sheet name="8" sheetId="10" r:id="rId13"/>
    <sheet name="9" sheetId="11" r:id="rId14"/>
    <sheet name="10" sheetId="12" r:id="rId15"/>
    <sheet name="11" sheetId="13" r:id="rId16"/>
    <sheet name="12" sheetId="14" r:id="rId17"/>
    <sheet name="13" sheetId="15" r:id="rId18"/>
    <sheet name="14" sheetId="16" r:id="rId19"/>
    <sheet name="15" sheetId="17" r:id="rId20"/>
    <sheet name="16" sheetId="18" r:id="rId21"/>
    <sheet name="17" sheetId="19" r:id="rId22"/>
    <sheet name="18" sheetId="21" r:id="rId23"/>
    <sheet name="19" sheetId="22" r:id="rId24"/>
    <sheet name="20" sheetId="23" r:id="rId25"/>
    <sheet name="21" sheetId="24" r:id="rId26"/>
    <sheet name="22" sheetId="25" r:id="rId27"/>
    <sheet name="23" sheetId="26" r:id="rId28"/>
    <sheet name="24" sheetId="27" r:id="rId29"/>
    <sheet name="25" sheetId="28" r:id="rId30"/>
    <sheet name="26" sheetId="29" r:id="rId31"/>
    <sheet name="27" sheetId="30" r:id="rId32"/>
    <sheet name="28" sheetId="31" r:id="rId33"/>
    <sheet name="29" sheetId="32" r:id="rId34"/>
    <sheet name="30" sheetId="33" r:id="rId35"/>
    <sheet name="31" sheetId="34" r:id="rId36"/>
    <sheet name="32" sheetId="35" r:id="rId37"/>
    <sheet name="33" sheetId="36" r:id="rId38"/>
    <sheet name="34" sheetId="37" r:id="rId39"/>
    <sheet name="35" sheetId="38" r:id="rId40"/>
    <sheet name="36" sheetId="39" r:id="rId41"/>
    <sheet name="37" sheetId="1" r:id="rId42"/>
    <sheet name="38" sheetId="40" r:id="rId43"/>
    <sheet name="39" sheetId="41" r:id="rId44"/>
    <sheet name="40" sheetId="42" r:id="rId45"/>
    <sheet name="41" sheetId="43" r:id="rId46"/>
    <sheet name="42" sheetId="44" r:id="rId47"/>
    <sheet name="43" sheetId="45" r:id="rId48"/>
    <sheet name="44" sheetId="46" r:id="rId49"/>
    <sheet name="45" sheetId="47" r:id="rId50"/>
    <sheet name="46" sheetId="48" r:id="rId51"/>
    <sheet name="47" sheetId="49" r:id="rId52"/>
    <sheet name="48" sheetId="50" r:id="rId53"/>
    <sheet name="49" sheetId="51" r:id="rId54"/>
    <sheet name="50" sheetId="52" r:id="rId55"/>
    <sheet name="51" sheetId="53" r:id="rId56"/>
    <sheet name="52" sheetId="54" r:id="rId57"/>
    <sheet name="53" sheetId="55" r:id="rId58"/>
    <sheet name="54" sheetId="56" r:id="rId59"/>
    <sheet name="55" sheetId="57" r:id="rId60"/>
    <sheet name="56" sheetId="58" r:id="rId61"/>
    <sheet name="57" sheetId="59" r:id="rId62"/>
    <sheet name="58" sheetId="60" r:id="rId63"/>
    <sheet name="59" sheetId="61" r:id="rId64"/>
    <sheet name="60" sheetId="62" r:id="rId65"/>
    <sheet name="61" sheetId="63" r:id="rId66"/>
    <sheet name="62" sheetId="64" r:id="rId67"/>
    <sheet name="63" sheetId="65" r:id="rId68"/>
    <sheet name="64" sheetId="66" r:id="rId69"/>
    <sheet name="65" sheetId="67" r:id="rId70"/>
    <sheet name="66" sheetId="68" r:id="rId71"/>
    <sheet name="67" sheetId="69" r:id="rId72"/>
    <sheet name="68" sheetId="70" r:id="rId73"/>
    <sheet name="69" sheetId="71" r:id="rId74"/>
    <sheet name="70" sheetId="72" r:id="rId75"/>
    <sheet name="71" sheetId="73" r:id="rId76"/>
    <sheet name="72" sheetId="74" r:id="rId77"/>
    <sheet name="73" sheetId="75" r:id="rId78"/>
    <sheet name="74" sheetId="76" r:id="rId79"/>
    <sheet name="75" sheetId="77" r:id="rId80"/>
    <sheet name="76" sheetId="78" r:id="rId81"/>
    <sheet name="77" sheetId="79" r:id="rId82"/>
    <sheet name="78" sheetId="80" r:id="rId83"/>
    <sheet name="79" sheetId="81" r:id="rId84"/>
    <sheet name="80" sheetId="82" r:id="rId85"/>
    <sheet name="81" sheetId="83" r:id="rId86"/>
    <sheet name="82" sheetId="84" r:id="rId87"/>
    <sheet name="83" sheetId="85" r:id="rId88"/>
    <sheet name="84" sheetId="86" r:id="rId89"/>
    <sheet name="85" sheetId="87" r:id="rId90"/>
    <sheet name="86" sheetId="88" r:id="rId91"/>
    <sheet name="87" sheetId="89" r:id="rId92"/>
    <sheet name="88" sheetId="90" r:id="rId93"/>
    <sheet name="89" sheetId="91" r:id="rId94"/>
    <sheet name="90" sheetId="92" r:id="rId95"/>
    <sheet name="91" sheetId="93" r:id="rId96"/>
    <sheet name="92" sheetId="94" r:id="rId97"/>
    <sheet name="93" sheetId="95" r:id="rId98"/>
  </sheets>
  <definedNames>
    <definedName name="_xlnm._FilterDatabase" localSheetId="1" hidden="1">гужа!$A$1:$Q$95</definedName>
    <definedName name="_xlnm._FilterDatabase" localSheetId="0" hidden="1">нач!$A$2:$AP$98</definedName>
    <definedName name="_xlnm._FilterDatabase" localSheetId="4" hidden="1">'Список домов'!$A$2:$CB$96</definedName>
    <definedName name="_xlnm.Print_Titles" localSheetId="0">нач!$A:$A,нач!$1:$2</definedName>
    <definedName name="_xlnm.Print_Titles" localSheetId="4">'Список домов'!$A:$B,'Список домов'!$2:$2</definedName>
  </definedNames>
  <calcPr calcId="162913"/>
</workbook>
</file>

<file path=xl/calcChain.xml><?xml version="1.0" encoding="utf-8"?>
<calcChain xmlns="http://schemas.openxmlformats.org/spreadsheetml/2006/main">
  <c r="C10" i="101" l="1"/>
  <c r="C116" i="97"/>
  <c r="E116" i="97" s="1"/>
  <c r="C115" i="97"/>
  <c r="D115" i="97"/>
  <c r="E115" i="97"/>
  <c r="E109" i="97"/>
  <c r="E119" i="97"/>
  <c r="E120" i="97"/>
  <c r="E121" i="97"/>
  <c r="E122" i="97"/>
  <c r="C96" i="97"/>
  <c r="D96" i="97"/>
  <c r="E96" i="97"/>
  <c r="F96" i="97"/>
  <c r="D103" i="97" s="1"/>
  <c r="E103" i="97" s="1"/>
  <c r="G96" i="97"/>
  <c r="D104" i="97" s="1"/>
  <c r="E104" i="97" s="1"/>
  <c r="H96" i="97"/>
  <c r="D105" i="97" s="1"/>
  <c r="E105" i="97" s="1"/>
  <c r="I96" i="97"/>
  <c r="D106" i="97" s="1"/>
  <c r="E106" i="97" s="1"/>
  <c r="J96" i="97"/>
  <c r="D107" i="97" s="1"/>
  <c r="E107" i="97" s="1"/>
  <c r="K96" i="97"/>
  <c r="D108" i="97" s="1"/>
  <c r="E108" i="97" s="1"/>
  <c r="L96" i="97"/>
  <c r="D110" i="97" s="1"/>
  <c r="E110" i="97" s="1"/>
  <c r="M96" i="97"/>
  <c r="D111" i="97" s="1"/>
  <c r="E111" i="97" s="1"/>
  <c r="N96" i="97"/>
  <c r="D112" i="97" s="1"/>
  <c r="E112" i="97" s="1"/>
  <c r="O96" i="97"/>
  <c r="P96" i="97"/>
  <c r="Q96" i="97"/>
  <c r="R96" i="97"/>
  <c r="D114" i="97" s="1"/>
  <c r="E114" i="97" s="1"/>
  <c r="S96" i="97"/>
  <c r="T96" i="97"/>
  <c r="U96" i="97"/>
  <c r="V96" i="97"/>
  <c r="W96" i="97"/>
  <c r="D116" i="97" s="1"/>
  <c r="X96" i="97"/>
  <c r="Y96" i="97"/>
  <c r="D117" i="97" s="1"/>
  <c r="E117" i="97" s="1"/>
  <c r="Z96" i="97"/>
  <c r="D118" i="97" s="1"/>
  <c r="E118" i="97" s="1"/>
  <c r="AA96" i="97"/>
  <c r="B96" i="97"/>
  <c r="D101" i="97" s="1"/>
  <c r="E101" i="97" s="1"/>
  <c r="B63" i="50"/>
  <c r="D113" i="97" l="1"/>
  <c r="E113" i="97" s="1"/>
  <c r="D102" i="97"/>
  <c r="E102" i="97" s="1"/>
  <c r="AO23" i="100"/>
  <c r="AO22" i="100"/>
  <c r="AO21" i="100"/>
  <c r="AO20" i="100"/>
  <c r="AO19" i="100"/>
  <c r="AO18" i="100"/>
  <c r="AO17" i="100"/>
  <c r="AO16" i="100"/>
  <c r="AO15" i="100"/>
  <c r="AO14" i="100"/>
  <c r="AO13" i="100"/>
  <c r="AO12" i="100"/>
  <c r="AO11" i="100"/>
  <c r="AO10" i="100"/>
  <c r="AO9" i="100"/>
  <c r="AO8" i="100"/>
  <c r="AO7" i="100"/>
  <c r="AO6" i="100"/>
  <c r="AO5" i="100"/>
  <c r="AO4" i="100"/>
  <c r="AO3" i="100"/>
  <c r="AN24" i="100"/>
  <c r="AO24" i="100" s="1"/>
  <c r="AK23" i="100"/>
  <c r="AK22" i="100"/>
  <c r="AK21" i="100"/>
  <c r="AK20" i="100"/>
  <c r="AK19" i="100"/>
  <c r="AK18" i="100"/>
  <c r="AK17" i="100"/>
  <c r="AK16" i="100"/>
  <c r="AK15" i="100"/>
  <c r="AK14" i="100"/>
  <c r="AK13" i="100"/>
  <c r="AK12" i="100"/>
  <c r="AK11" i="100"/>
  <c r="AK10" i="100"/>
  <c r="AK9" i="100"/>
  <c r="AK8" i="100"/>
  <c r="AK7" i="100"/>
  <c r="AK6" i="100"/>
  <c r="AK5" i="100"/>
  <c r="AK4" i="100"/>
  <c r="AK3" i="100"/>
  <c r="AJ24" i="100"/>
  <c r="AK24" i="100" s="1"/>
  <c r="AG23" i="100"/>
  <c r="AG22" i="100"/>
  <c r="AG21" i="100"/>
  <c r="AG20" i="100"/>
  <c r="AG19" i="100"/>
  <c r="AG18" i="100"/>
  <c r="AG17" i="100"/>
  <c r="AG16" i="100"/>
  <c r="AG15" i="100"/>
  <c r="AG14" i="100"/>
  <c r="AG13" i="100"/>
  <c r="AG12" i="100"/>
  <c r="AG11" i="100"/>
  <c r="AG10" i="100"/>
  <c r="AG9" i="100"/>
  <c r="AG8" i="100"/>
  <c r="AG7" i="100"/>
  <c r="AG6" i="100"/>
  <c r="AG5" i="100"/>
  <c r="AG4" i="100"/>
  <c r="AG3" i="100"/>
  <c r="AF24" i="100"/>
  <c r="AG24" i="100" s="1"/>
  <c r="AC23" i="100"/>
  <c r="AC22" i="100"/>
  <c r="AC21" i="100"/>
  <c r="AC20" i="100"/>
  <c r="AC19" i="100"/>
  <c r="AC18" i="100"/>
  <c r="AC17" i="100"/>
  <c r="AC16" i="100"/>
  <c r="AC15" i="100"/>
  <c r="AC14" i="100"/>
  <c r="AC13" i="100"/>
  <c r="AC12" i="100"/>
  <c r="AC11" i="100"/>
  <c r="AC10" i="100"/>
  <c r="AC9" i="100"/>
  <c r="AC8" i="100"/>
  <c r="AC7" i="100"/>
  <c r="AC6" i="100"/>
  <c r="AC5" i="100"/>
  <c r="AC4" i="100"/>
  <c r="AC3" i="100"/>
  <c r="AB24" i="100"/>
  <c r="AC24" i="100" s="1"/>
  <c r="X3" i="100"/>
  <c r="X24" i="100"/>
  <c r="Y24" i="100" s="1"/>
  <c r="Y23" i="100"/>
  <c r="Y22" i="100"/>
  <c r="Y21" i="100"/>
  <c r="Y20" i="100"/>
  <c r="Y19" i="100"/>
  <c r="Y18" i="100"/>
  <c r="Y17" i="100"/>
  <c r="Y16" i="100"/>
  <c r="Y15" i="100"/>
  <c r="Y14" i="100"/>
  <c r="Y13" i="100"/>
  <c r="Y12" i="100"/>
  <c r="Y11" i="100"/>
  <c r="Y10" i="100"/>
  <c r="Y9" i="100"/>
  <c r="Y8" i="100"/>
  <c r="Y7" i="100"/>
  <c r="Y6" i="100"/>
  <c r="Y5" i="100"/>
  <c r="Y4" i="100"/>
  <c r="Y3" i="100"/>
  <c r="U23" i="100"/>
  <c r="U22" i="100"/>
  <c r="U21" i="100"/>
  <c r="U20" i="100"/>
  <c r="U19" i="100"/>
  <c r="U18" i="100"/>
  <c r="U17" i="100"/>
  <c r="U16" i="100"/>
  <c r="U15" i="100"/>
  <c r="U14" i="100"/>
  <c r="U13" i="100"/>
  <c r="U12" i="100"/>
  <c r="U11" i="100"/>
  <c r="U10" i="100"/>
  <c r="U9" i="100"/>
  <c r="U8" i="100"/>
  <c r="U7" i="100"/>
  <c r="U6" i="100"/>
  <c r="U5" i="100"/>
  <c r="U4" i="100"/>
  <c r="T3" i="100"/>
  <c r="T24" i="100" s="1"/>
  <c r="U24" i="100" s="1"/>
  <c r="S24" i="100"/>
  <c r="P24" i="100"/>
  <c r="Q24" i="100" s="1"/>
  <c r="Q23" i="100"/>
  <c r="Q22" i="100"/>
  <c r="Q21" i="100"/>
  <c r="Q20" i="100"/>
  <c r="Q19" i="100"/>
  <c r="Q18" i="100"/>
  <c r="Q17" i="100"/>
  <c r="Q16" i="100"/>
  <c r="Q15" i="100"/>
  <c r="Q14" i="100"/>
  <c r="Q13" i="100"/>
  <c r="Q12" i="100"/>
  <c r="Q11" i="100"/>
  <c r="Q10" i="100"/>
  <c r="Q9" i="100"/>
  <c r="Q8" i="100"/>
  <c r="Q7" i="100"/>
  <c r="Q6" i="100"/>
  <c r="Q5" i="100"/>
  <c r="Q4" i="100"/>
  <c r="Q3" i="100"/>
  <c r="M23" i="100"/>
  <c r="M22" i="100"/>
  <c r="M21" i="100"/>
  <c r="M20" i="100"/>
  <c r="M19" i="100"/>
  <c r="M18" i="100"/>
  <c r="M17" i="100"/>
  <c r="M16" i="100"/>
  <c r="M15" i="100"/>
  <c r="M14" i="100"/>
  <c r="M13" i="100"/>
  <c r="M12" i="100"/>
  <c r="M11" i="100"/>
  <c r="M10" i="100"/>
  <c r="M9" i="100"/>
  <c r="M8" i="100"/>
  <c r="M7" i="100"/>
  <c r="M6" i="100"/>
  <c r="M5" i="100"/>
  <c r="M4" i="100"/>
  <c r="M3" i="100"/>
  <c r="B63" i="49"/>
  <c r="H24" i="100"/>
  <c r="I3" i="100"/>
  <c r="I4" i="100"/>
  <c r="I5" i="100"/>
  <c r="I6" i="100"/>
  <c r="I7" i="100"/>
  <c r="I8" i="100"/>
  <c r="I9" i="100"/>
  <c r="I10" i="100"/>
  <c r="I11" i="100"/>
  <c r="I12" i="100"/>
  <c r="I13" i="100"/>
  <c r="I14" i="100"/>
  <c r="I15" i="100"/>
  <c r="I16" i="100"/>
  <c r="I17" i="100"/>
  <c r="I18" i="100"/>
  <c r="I19" i="100"/>
  <c r="I20" i="100"/>
  <c r="I21" i="100"/>
  <c r="I22" i="100"/>
  <c r="I23" i="100"/>
  <c r="I24" i="100"/>
  <c r="E4" i="100"/>
  <c r="E5" i="100"/>
  <c r="E6" i="100"/>
  <c r="E7" i="100"/>
  <c r="E8" i="100"/>
  <c r="E9" i="100"/>
  <c r="E10" i="100"/>
  <c r="E11" i="100"/>
  <c r="E12" i="100"/>
  <c r="E13" i="100"/>
  <c r="E14" i="100"/>
  <c r="E15" i="100"/>
  <c r="E16" i="100"/>
  <c r="E17" i="100"/>
  <c r="E18" i="100"/>
  <c r="E19" i="100"/>
  <c r="E20" i="100"/>
  <c r="E21" i="100"/>
  <c r="E22" i="100"/>
  <c r="E23" i="100"/>
  <c r="E3" i="100"/>
  <c r="D24" i="100"/>
  <c r="E24" i="100" s="1"/>
  <c r="U3" i="100" l="1"/>
  <c r="C7" i="82" l="1"/>
  <c r="C7" i="45"/>
  <c r="C7" i="39"/>
  <c r="C7" i="24"/>
  <c r="C7" i="30"/>
  <c r="C7" i="29"/>
  <c r="C7" i="27"/>
  <c r="C7" i="18"/>
  <c r="BZ45" i="2" l="1"/>
  <c r="BZ39" i="2"/>
  <c r="BZ38" i="2"/>
  <c r="BY95" i="2"/>
  <c r="BX95" i="2"/>
  <c r="BW95" i="2"/>
  <c r="BV95" i="2"/>
  <c r="BU95" i="2"/>
  <c r="BT95" i="2"/>
  <c r="BS95" i="2"/>
  <c r="BR95" i="2"/>
  <c r="BQ95" i="2"/>
  <c r="BP95" i="2"/>
  <c r="BO95" i="2"/>
  <c r="BN95" i="2"/>
  <c r="BM95" i="2"/>
  <c r="BL95" i="2"/>
  <c r="BK95" i="2"/>
  <c r="BJ95" i="2"/>
  <c r="BI95" i="2"/>
  <c r="BH95" i="2"/>
  <c r="BG95" i="2"/>
  <c r="BF95" i="2"/>
  <c r="BE95" i="2"/>
  <c r="BD95" i="2"/>
  <c r="BC95" i="2"/>
  <c r="BB95" i="2"/>
  <c r="BA95" i="2"/>
  <c r="AZ95" i="2"/>
  <c r="AY95" i="2"/>
  <c r="AX95" i="2"/>
  <c r="AW95" i="2"/>
  <c r="AV95" i="2"/>
  <c r="AS95" i="2"/>
  <c r="AR95" i="2"/>
  <c r="AQ95" i="2"/>
  <c r="AP95" i="2"/>
  <c r="AO95" i="2"/>
  <c r="AN95" i="2"/>
  <c r="AM95" i="2"/>
  <c r="AL95" i="2"/>
  <c r="AK95" i="2"/>
  <c r="AJ95" i="2"/>
  <c r="AI95" i="2"/>
  <c r="AH95" i="2"/>
  <c r="AG95" i="2"/>
  <c r="AF95" i="2"/>
  <c r="AE95" i="2"/>
  <c r="AD95" i="2"/>
  <c r="AC95" i="2"/>
  <c r="AB95" i="2"/>
  <c r="AA95" i="2"/>
  <c r="Z95" i="2"/>
  <c r="Y95" i="2"/>
  <c r="W95" i="2"/>
  <c r="V95" i="2"/>
  <c r="U95" i="2"/>
  <c r="T95" i="2"/>
  <c r="S95" i="2"/>
  <c r="R95" i="2"/>
  <c r="Q95" i="2"/>
  <c r="P95" i="2"/>
  <c r="O95" i="2"/>
  <c r="N95" i="2"/>
  <c r="M95" i="2"/>
  <c r="L95" i="2"/>
  <c r="K95" i="2"/>
  <c r="J95" i="2"/>
  <c r="I95" i="2"/>
  <c r="H95" i="2"/>
  <c r="G95" i="2"/>
  <c r="F95" i="2"/>
  <c r="E95" i="2"/>
  <c r="D95" i="2"/>
  <c r="C95" i="2"/>
  <c r="BY94" i="2"/>
  <c r="BX94" i="2"/>
  <c r="BW94" i="2"/>
  <c r="BV94" i="2"/>
  <c r="BU94" i="2"/>
  <c r="BT94" i="2"/>
  <c r="BS94" i="2"/>
  <c r="BR94" i="2"/>
  <c r="BQ94" i="2"/>
  <c r="BP94" i="2"/>
  <c r="BO94" i="2"/>
  <c r="BN94" i="2"/>
  <c r="BM94" i="2"/>
  <c r="BL94" i="2"/>
  <c r="BK94" i="2"/>
  <c r="BJ94" i="2"/>
  <c r="BI94" i="2"/>
  <c r="BH94" i="2"/>
  <c r="BG94" i="2"/>
  <c r="BF94" i="2"/>
  <c r="BE94" i="2"/>
  <c r="BD94" i="2"/>
  <c r="BC94" i="2"/>
  <c r="BB94" i="2"/>
  <c r="BA94" i="2"/>
  <c r="AZ94" i="2"/>
  <c r="AY94" i="2"/>
  <c r="AX94" i="2"/>
  <c r="AW94" i="2"/>
  <c r="AV94" i="2"/>
  <c r="AS94" i="2"/>
  <c r="AR94" i="2"/>
  <c r="AQ94" i="2"/>
  <c r="AP94" i="2"/>
  <c r="AO94" i="2"/>
  <c r="AN94" i="2"/>
  <c r="AM94" i="2"/>
  <c r="AL94" i="2"/>
  <c r="AK94" i="2"/>
  <c r="AJ94" i="2"/>
  <c r="AI94" i="2"/>
  <c r="AH94" i="2"/>
  <c r="AG94" i="2"/>
  <c r="AF94" i="2"/>
  <c r="AE94" i="2"/>
  <c r="AD94" i="2"/>
  <c r="AC94" i="2"/>
  <c r="AB94" i="2"/>
  <c r="AA94" i="2"/>
  <c r="Z94" i="2"/>
  <c r="Y94" i="2"/>
  <c r="W94" i="2"/>
  <c r="V94" i="2"/>
  <c r="U94" i="2"/>
  <c r="T94" i="2"/>
  <c r="S94" i="2"/>
  <c r="R94" i="2"/>
  <c r="Q94" i="2"/>
  <c r="P94" i="2"/>
  <c r="O94" i="2"/>
  <c r="N94" i="2"/>
  <c r="M94" i="2"/>
  <c r="L94" i="2"/>
  <c r="K94" i="2"/>
  <c r="J94" i="2"/>
  <c r="I94" i="2"/>
  <c r="H94" i="2"/>
  <c r="G94" i="2"/>
  <c r="F94" i="2"/>
  <c r="E94" i="2"/>
  <c r="D94" i="2"/>
  <c r="C94" i="2"/>
  <c r="BY93" i="2"/>
  <c r="BX93" i="2"/>
  <c r="BW93" i="2"/>
  <c r="BV93" i="2"/>
  <c r="BU93" i="2"/>
  <c r="BT93" i="2"/>
  <c r="BS93" i="2"/>
  <c r="BR93" i="2"/>
  <c r="BQ93" i="2"/>
  <c r="BP93" i="2"/>
  <c r="BO93" i="2"/>
  <c r="BN93" i="2"/>
  <c r="BM93" i="2"/>
  <c r="BL93" i="2"/>
  <c r="BK93" i="2"/>
  <c r="BJ93" i="2"/>
  <c r="BI93" i="2"/>
  <c r="BH93" i="2"/>
  <c r="BG93" i="2"/>
  <c r="BF93" i="2"/>
  <c r="BE93" i="2"/>
  <c r="BD93" i="2"/>
  <c r="BC93" i="2"/>
  <c r="BB93" i="2"/>
  <c r="BA93" i="2"/>
  <c r="AZ93" i="2"/>
  <c r="AY93" i="2"/>
  <c r="AX93" i="2"/>
  <c r="AW93" i="2"/>
  <c r="AV93" i="2"/>
  <c r="AS93" i="2"/>
  <c r="AR93" i="2"/>
  <c r="AQ93" i="2"/>
  <c r="AP93" i="2"/>
  <c r="AO93" i="2"/>
  <c r="AN93" i="2"/>
  <c r="AM93" i="2"/>
  <c r="AL93" i="2"/>
  <c r="AK93" i="2"/>
  <c r="AJ93" i="2"/>
  <c r="AI93" i="2"/>
  <c r="AH93" i="2"/>
  <c r="AG93" i="2"/>
  <c r="AF93" i="2"/>
  <c r="AE93" i="2"/>
  <c r="AD93" i="2"/>
  <c r="AC93" i="2"/>
  <c r="AB93" i="2"/>
  <c r="AA93" i="2"/>
  <c r="Z93" i="2"/>
  <c r="Y93" i="2"/>
  <c r="W93" i="2"/>
  <c r="V93" i="2"/>
  <c r="U93" i="2"/>
  <c r="T93" i="2"/>
  <c r="S93" i="2"/>
  <c r="R93" i="2"/>
  <c r="Q93" i="2"/>
  <c r="P93" i="2"/>
  <c r="O93" i="2"/>
  <c r="N93" i="2"/>
  <c r="M93" i="2"/>
  <c r="L93" i="2"/>
  <c r="K93" i="2"/>
  <c r="J93" i="2"/>
  <c r="I93" i="2"/>
  <c r="H93" i="2"/>
  <c r="G93" i="2"/>
  <c r="F93" i="2"/>
  <c r="E93" i="2"/>
  <c r="D93" i="2"/>
  <c r="C93" i="2"/>
  <c r="BY92" i="2"/>
  <c r="BX92" i="2"/>
  <c r="BW92" i="2"/>
  <c r="BV92" i="2"/>
  <c r="BU92" i="2"/>
  <c r="BT92" i="2"/>
  <c r="BS92" i="2"/>
  <c r="BR92" i="2"/>
  <c r="BQ92" i="2"/>
  <c r="BP92" i="2"/>
  <c r="BO92" i="2"/>
  <c r="BN92" i="2"/>
  <c r="BM92" i="2"/>
  <c r="BL92" i="2"/>
  <c r="BK92" i="2"/>
  <c r="BJ92" i="2"/>
  <c r="BI92" i="2"/>
  <c r="BH92" i="2"/>
  <c r="BG92" i="2"/>
  <c r="BF92" i="2"/>
  <c r="BE92" i="2"/>
  <c r="BD92" i="2"/>
  <c r="BC92" i="2"/>
  <c r="BB92" i="2"/>
  <c r="BA92" i="2"/>
  <c r="AZ92" i="2"/>
  <c r="AY92" i="2"/>
  <c r="AX92" i="2"/>
  <c r="AW92" i="2"/>
  <c r="AV92" i="2"/>
  <c r="AS92" i="2"/>
  <c r="AR92" i="2"/>
  <c r="AQ92" i="2"/>
  <c r="AP92" i="2"/>
  <c r="AO92" i="2"/>
  <c r="AN92" i="2"/>
  <c r="AM92" i="2"/>
  <c r="AL92" i="2"/>
  <c r="AK92" i="2"/>
  <c r="AJ92" i="2"/>
  <c r="AI92" i="2"/>
  <c r="AH92" i="2"/>
  <c r="AG92" i="2"/>
  <c r="AF92" i="2"/>
  <c r="AE92" i="2"/>
  <c r="AD92" i="2"/>
  <c r="AC92" i="2"/>
  <c r="AB92" i="2"/>
  <c r="AA92" i="2"/>
  <c r="Z92" i="2"/>
  <c r="Y92" i="2"/>
  <c r="W92" i="2"/>
  <c r="V92" i="2"/>
  <c r="U92" i="2"/>
  <c r="T92" i="2"/>
  <c r="S92" i="2"/>
  <c r="R92" i="2"/>
  <c r="Q92" i="2"/>
  <c r="P92" i="2"/>
  <c r="O92" i="2"/>
  <c r="N92" i="2"/>
  <c r="M92" i="2"/>
  <c r="L92" i="2"/>
  <c r="K92" i="2"/>
  <c r="J92" i="2"/>
  <c r="I92" i="2"/>
  <c r="H92" i="2"/>
  <c r="G92" i="2"/>
  <c r="F92" i="2"/>
  <c r="E92" i="2"/>
  <c r="D92" i="2"/>
  <c r="C92" i="2"/>
  <c r="BY91" i="2"/>
  <c r="BX91" i="2"/>
  <c r="BW91" i="2"/>
  <c r="BV91" i="2"/>
  <c r="BU91" i="2"/>
  <c r="BT91" i="2"/>
  <c r="BS91" i="2"/>
  <c r="BR91" i="2"/>
  <c r="BQ91" i="2"/>
  <c r="BP91" i="2"/>
  <c r="BO91" i="2"/>
  <c r="BN91" i="2"/>
  <c r="BM91" i="2"/>
  <c r="BL91" i="2"/>
  <c r="BK91" i="2"/>
  <c r="BJ91" i="2"/>
  <c r="BI91" i="2"/>
  <c r="BH91" i="2"/>
  <c r="BG91" i="2"/>
  <c r="BF91" i="2"/>
  <c r="BE91" i="2"/>
  <c r="BD91" i="2"/>
  <c r="BC91" i="2"/>
  <c r="BB91" i="2"/>
  <c r="BA91" i="2"/>
  <c r="AZ91" i="2"/>
  <c r="AY91" i="2"/>
  <c r="AX91" i="2"/>
  <c r="AW91" i="2"/>
  <c r="AV91" i="2"/>
  <c r="AS91" i="2"/>
  <c r="AR91" i="2"/>
  <c r="AQ91" i="2"/>
  <c r="AP91" i="2"/>
  <c r="AO91" i="2"/>
  <c r="AN91" i="2"/>
  <c r="AM91" i="2"/>
  <c r="AL91" i="2"/>
  <c r="AK91" i="2"/>
  <c r="AJ91" i="2"/>
  <c r="AI91" i="2"/>
  <c r="AH91" i="2"/>
  <c r="AG91" i="2"/>
  <c r="AF91" i="2"/>
  <c r="AE91" i="2"/>
  <c r="AD91" i="2"/>
  <c r="AC91" i="2"/>
  <c r="AB91" i="2"/>
  <c r="AA91" i="2"/>
  <c r="Z91" i="2"/>
  <c r="Y91" i="2"/>
  <c r="W91" i="2"/>
  <c r="V91" i="2"/>
  <c r="U91" i="2"/>
  <c r="T91" i="2"/>
  <c r="S91" i="2"/>
  <c r="R91" i="2"/>
  <c r="Q91" i="2"/>
  <c r="P91" i="2"/>
  <c r="O91" i="2"/>
  <c r="N91" i="2"/>
  <c r="M91" i="2"/>
  <c r="L91" i="2"/>
  <c r="K91" i="2"/>
  <c r="J91" i="2"/>
  <c r="I91" i="2"/>
  <c r="H91" i="2"/>
  <c r="G91" i="2"/>
  <c r="F91" i="2"/>
  <c r="E91" i="2"/>
  <c r="D91" i="2"/>
  <c r="C91" i="2"/>
  <c r="BY90" i="2"/>
  <c r="BX90" i="2"/>
  <c r="BW90" i="2"/>
  <c r="BV90" i="2"/>
  <c r="BU90" i="2"/>
  <c r="BT90" i="2"/>
  <c r="BS90" i="2"/>
  <c r="BR90" i="2"/>
  <c r="BQ90" i="2"/>
  <c r="BP90" i="2"/>
  <c r="BO90" i="2"/>
  <c r="BN90" i="2"/>
  <c r="BM90" i="2"/>
  <c r="BL90" i="2"/>
  <c r="BK90" i="2"/>
  <c r="BJ90" i="2"/>
  <c r="BI90" i="2"/>
  <c r="BH90" i="2"/>
  <c r="BG90" i="2"/>
  <c r="BF90" i="2"/>
  <c r="BE90" i="2"/>
  <c r="BD90" i="2"/>
  <c r="BC90" i="2"/>
  <c r="BB90" i="2"/>
  <c r="BA90" i="2"/>
  <c r="AZ90" i="2"/>
  <c r="AY90" i="2"/>
  <c r="AX90" i="2"/>
  <c r="AW90" i="2"/>
  <c r="AV90" i="2"/>
  <c r="AS90" i="2"/>
  <c r="AR90" i="2"/>
  <c r="AQ90" i="2"/>
  <c r="AP90" i="2"/>
  <c r="AO90" i="2"/>
  <c r="AN90" i="2"/>
  <c r="AM90" i="2"/>
  <c r="AL90" i="2"/>
  <c r="AK90" i="2"/>
  <c r="AJ90" i="2"/>
  <c r="AI90" i="2"/>
  <c r="AH90" i="2"/>
  <c r="AG90" i="2"/>
  <c r="AF90" i="2"/>
  <c r="AE90" i="2"/>
  <c r="AD90" i="2"/>
  <c r="AC90" i="2"/>
  <c r="AB90" i="2"/>
  <c r="AA90" i="2"/>
  <c r="Z90" i="2"/>
  <c r="Y90" i="2"/>
  <c r="W90" i="2"/>
  <c r="V90" i="2"/>
  <c r="U90" i="2"/>
  <c r="T90" i="2"/>
  <c r="S90" i="2"/>
  <c r="R90" i="2"/>
  <c r="Q90" i="2"/>
  <c r="P90" i="2"/>
  <c r="O90" i="2"/>
  <c r="N90" i="2"/>
  <c r="M90" i="2"/>
  <c r="L90" i="2"/>
  <c r="K90" i="2"/>
  <c r="J90" i="2"/>
  <c r="I90" i="2"/>
  <c r="H90" i="2"/>
  <c r="G90" i="2"/>
  <c r="F90" i="2"/>
  <c r="E90" i="2"/>
  <c r="D90" i="2"/>
  <c r="C90" i="2"/>
  <c r="BY89" i="2"/>
  <c r="BX89" i="2"/>
  <c r="BW89" i="2"/>
  <c r="BV89" i="2"/>
  <c r="BU89" i="2"/>
  <c r="BT89" i="2"/>
  <c r="BS89" i="2"/>
  <c r="BR89" i="2"/>
  <c r="BQ89" i="2"/>
  <c r="BP89" i="2"/>
  <c r="BO89" i="2"/>
  <c r="BN89" i="2"/>
  <c r="BM89" i="2"/>
  <c r="BL89" i="2"/>
  <c r="BK89" i="2"/>
  <c r="BJ89" i="2"/>
  <c r="BI89" i="2"/>
  <c r="BH89" i="2"/>
  <c r="BG89" i="2"/>
  <c r="BF89" i="2"/>
  <c r="BE89" i="2"/>
  <c r="BD89" i="2"/>
  <c r="BC89" i="2"/>
  <c r="BB89" i="2"/>
  <c r="BA89" i="2"/>
  <c r="AZ89" i="2"/>
  <c r="AY89" i="2"/>
  <c r="AX89" i="2"/>
  <c r="AW89" i="2"/>
  <c r="AV89" i="2"/>
  <c r="AS89" i="2"/>
  <c r="AR89" i="2"/>
  <c r="AQ89" i="2"/>
  <c r="AP89" i="2"/>
  <c r="AO89" i="2"/>
  <c r="AN89" i="2"/>
  <c r="AM89" i="2"/>
  <c r="AL89" i="2"/>
  <c r="AK89" i="2"/>
  <c r="AJ89" i="2"/>
  <c r="AI89" i="2"/>
  <c r="AH89" i="2"/>
  <c r="AG89" i="2"/>
  <c r="AF89" i="2"/>
  <c r="AE89" i="2"/>
  <c r="AD89" i="2"/>
  <c r="AC89" i="2"/>
  <c r="AB89" i="2"/>
  <c r="AA89" i="2"/>
  <c r="Z89" i="2"/>
  <c r="Y89" i="2"/>
  <c r="W89" i="2"/>
  <c r="V89" i="2"/>
  <c r="U89" i="2"/>
  <c r="T89" i="2"/>
  <c r="S89" i="2"/>
  <c r="R89" i="2"/>
  <c r="Q89" i="2"/>
  <c r="P89" i="2"/>
  <c r="O89" i="2"/>
  <c r="N89" i="2"/>
  <c r="M89" i="2"/>
  <c r="L89" i="2"/>
  <c r="K89" i="2"/>
  <c r="J89" i="2"/>
  <c r="I89" i="2"/>
  <c r="H89" i="2"/>
  <c r="G89" i="2"/>
  <c r="F89" i="2"/>
  <c r="E89" i="2"/>
  <c r="D89" i="2"/>
  <c r="C89" i="2"/>
  <c r="BY88" i="2"/>
  <c r="BX88" i="2"/>
  <c r="BW88" i="2"/>
  <c r="BV88" i="2"/>
  <c r="BU88" i="2"/>
  <c r="BT88" i="2"/>
  <c r="BS88" i="2"/>
  <c r="BR88" i="2"/>
  <c r="BQ88" i="2"/>
  <c r="BP88" i="2"/>
  <c r="BO88" i="2"/>
  <c r="BN88" i="2"/>
  <c r="BM88" i="2"/>
  <c r="BL88" i="2"/>
  <c r="BK88" i="2"/>
  <c r="BJ88" i="2"/>
  <c r="BI88" i="2"/>
  <c r="BH88" i="2"/>
  <c r="BG88" i="2"/>
  <c r="BF88" i="2"/>
  <c r="BE88" i="2"/>
  <c r="BD88" i="2"/>
  <c r="BC88" i="2"/>
  <c r="BB88" i="2"/>
  <c r="BA88" i="2"/>
  <c r="AZ88" i="2"/>
  <c r="AY88" i="2"/>
  <c r="AX88" i="2"/>
  <c r="AW88" i="2"/>
  <c r="AV88" i="2"/>
  <c r="AS88" i="2"/>
  <c r="AR88" i="2"/>
  <c r="AQ88" i="2"/>
  <c r="AP88" i="2"/>
  <c r="AO88" i="2"/>
  <c r="AN88" i="2"/>
  <c r="AM88" i="2"/>
  <c r="AL88" i="2"/>
  <c r="AK88" i="2"/>
  <c r="AJ88" i="2"/>
  <c r="AI88" i="2"/>
  <c r="AH88" i="2"/>
  <c r="AG88" i="2"/>
  <c r="AF88" i="2"/>
  <c r="AE88" i="2"/>
  <c r="AD88" i="2"/>
  <c r="AC88" i="2"/>
  <c r="AB88" i="2"/>
  <c r="AA88" i="2"/>
  <c r="Z88" i="2"/>
  <c r="Y88" i="2"/>
  <c r="W88" i="2"/>
  <c r="V88" i="2"/>
  <c r="U88" i="2"/>
  <c r="T88" i="2"/>
  <c r="S88" i="2"/>
  <c r="R88" i="2"/>
  <c r="Q88" i="2"/>
  <c r="P88" i="2"/>
  <c r="O88" i="2"/>
  <c r="N88" i="2"/>
  <c r="M88" i="2"/>
  <c r="L88" i="2"/>
  <c r="K88" i="2"/>
  <c r="J88" i="2"/>
  <c r="I88" i="2"/>
  <c r="H88" i="2"/>
  <c r="G88" i="2"/>
  <c r="F88" i="2"/>
  <c r="E88" i="2"/>
  <c r="D88" i="2"/>
  <c r="C88" i="2"/>
  <c r="BY87" i="2"/>
  <c r="BX87" i="2"/>
  <c r="BW87" i="2"/>
  <c r="BV87" i="2"/>
  <c r="BU87" i="2"/>
  <c r="BT87" i="2"/>
  <c r="BS87" i="2"/>
  <c r="BR87" i="2"/>
  <c r="BQ87" i="2"/>
  <c r="BP87" i="2"/>
  <c r="BO87" i="2"/>
  <c r="BN87" i="2"/>
  <c r="BM87" i="2"/>
  <c r="BL87" i="2"/>
  <c r="BK87" i="2"/>
  <c r="BJ87" i="2"/>
  <c r="BI87" i="2"/>
  <c r="BH87" i="2"/>
  <c r="BG87" i="2"/>
  <c r="BF87" i="2"/>
  <c r="BE87" i="2"/>
  <c r="BD87" i="2"/>
  <c r="BC87" i="2"/>
  <c r="BB87" i="2"/>
  <c r="BA87" i="2"/>
  <c r="AZ87" i="2"/>
  <c r="AY87" i="2"/>
  <c r="AX87" i="2"/>
  <c r="AW87" i="2"/>
  <c r="AV87" i="2"/>
  <c r="AS87" i="2"/>
  <c r="AR87" i="2"/>
  <c r="AQ87" i="2"/>
  <c r="AP87" i="2"/>
  <c r="AO87" i="2"/>
  <c r="AN87" i="2"/>
  <c r="AM87" i="2"/>
  <c r="AL87" i="2"/>
  <c r="AK87" i="2"/>
  <c r="AJ87" i="2"/>
  <c r="AI87" i="2"/>
  <c r="AH87" i="2"/>
  <c r="AG87" i="2"/>
  <c r="AF87" i="2"/>
  <c r="AE87" i="2"/>
  <c r="AD87" i="2"/>
  <c r="AC87" i="2"/>
  <c r="AB87" i="2"/>
  <c r="AA87" i="2"/>
  <c r="Z87" i="2"/>
  <c r="Y87" i="2"/>
  <c r="W87" i="2"/>
  <c r="V87" i="2"/>
  <c r="U87" i="2"/>
  <c r="T87" i="2"/>
  <c r="S87" i="2"/>
  <c r="R87" i="2"/>
  <c r="Q87" i="2"/>
  <c r="P87" i="2"/>
  <c r="O87" i="2"/>
  <c r="N87" i="2"/>
  <c r="M87" i="2"/>
  <c r="L87" i="2"/>
  <c r="K87" i="2"/>
  <c r="J87" i="2"/>
  <c r="I87" i="2"/>
  <c r="H87" i="2"/>
  <c r="G87" i="2"/>
  <c r="F87" i="2"/>
  <c r="E87" i="2"/>
  <c r="D87" i="2"/>
  <c r="C87" i="2"/>
  <c r="BY86" i="2"/>
  <c r="BX86" i="2"/>
  <c r="BW86" i="2"/>
  <c r="BV86" i="2"/>
  <c r="BU86" i="2"/>
  <c r="BT86" i="2"/>
  <c r="BS86" i="2"/>
  <c r="BR86" i="2"/>
  <c r="BQ86" i="2"/>
  <c r="BP86" i="2"/>
  <c r="BO86" i="2"/>
  <c r="BN86" i="2"/>
  <c r="BM86" i="2"/>
  <c r="BL86" i="2"/>
  <c r="BK86" i="2"/>
  <c r="BJ86" i="2"/>
  <c r="BI86" i="2"/>
  <c r="BH86" i="2"/>
  <c r="BG86" i="2"/>
  <c r="BF86" i="2"/>
  <c r="BE86" i="2"/>
  <c r="BD86" i="2"/>
  <c r="BC86" i="2"/>
  <c r="BB86" i="2"/>
  <c r="BA86" i="2"/>
  <c r="AZ86" i="2"/>
  <c r="AY86" i="2"/>
  <c r="AX86" i="2"/>
  <c r="AW86" i="2"/>
  <c r="AV86" i="2"/>
  <c r="AS86" i="2"/>
  <c r="AR86" i="2"/>
  <c r="AQ86" i="2"/>
  <c r="AP86" i="2"/>
  <c r="AO86" i="2"/>
  <c r="AN86" i="2"/>
  <c r="AM86" i="2"/>
  <c r="AL86" i="2"/>
  <c r="AK86" i="2"/>
  <c r="AJ86" i="2"/>
  <c r="AI86" i="2"/>
  <c r="AH86" i="2"/>
  <c r="AG86" i="2"/>
  <c r="AF86" i="2"/>
  <c r="AE86" i="2"/>
  <c r="AD86" i="2"/>
  <c r="AC86" i="2"/>
  <c r="AB86" i="2"/>
  <c r="AA86" i="2"/>
  <c r="Z86" i="2"/>
  <c r="Y86" i="2"/>
  <c r="W86" i="2"/>
  <c r="V86" i="2"/>
  <c r="U86" i="2"/>
  <c r="T86" i="2"/>
  <c r="S86" i="2"/>
  <c r="R86" i="2"/>
  <c r="Q86" i="2"/>
  <c r="P86" i="2"/>
  <c r="O86" i="2"/>
  <c r="N86" i="2"/>
  <c r="M86" i="2"/>
  <c r="L86" i="2"/>
  <c r="K86" i="2"/>
  <c r="J86" i="2"/>
  <c r="I86" i="2"/>
  <c r="H86" i="2"/>
  <c r="G86" i="2"/>
  <c r="F86" i="2"/>
  <c r="E86" i="2"/>
  <c r="D86" i="2"/>
  <c r="C86" i="2"/>
  <c r="BY85" i="2"/>
  <c r="BX85" i="2"/>
  <c r="BW85" i="2"/>
  <c r="BV85" i="2"/>
  <c r="BU85" i="2"/>
  <c r="BT85" i="2"/>
  <c r="BS85" i="2"/>
  <c r="BR85" i="2"/>
  <c r="BQ85" i="2"/>
  <c r="BP85" i="2"/>
  <c r="BO85" i="2"/>
  <c r="BN85" i="2"/>
  <c r="BM85" i="2"/>
  <c r="BL85" i="2"/>
  <c r="BK85" i="2"/>
  <c r="BJ85" i="2"/>
  <c r="BI85" i="2"/>
  <c r="BH85" i="2"/>
  <c r="BG85" i="2"/>
  <c r="BF85" i="2"/>
  <c r="BE85" i="2"/>
  <c r="BD85" i="2"/>
  <c r="BC85" i="2"/>
  <c r="BB85" i="2"/>
  <c r="BA85" i="2"/>
  <c r="AZ85" i="2"/>
  <c r="AY85" i="2"/>
  <c r="AX85" i="2"/>
  <c r="AW85" i="2"/>
  <c r="AV85" i="2"/>
  <c r="AS85" i="2"/>
  <c r="AR85" i="2"/>
  <c r="AQ85" i="2"/>
  <c r="AP85" i="2"/>
  <c r="AO85" i="2"/>
  <c r="AN85" i="2"/>
  <c r="AM85" i="2"/>
  <c r="AL85" i="2"/>
  <c r="AK85" i="2"/>
  <c r="AJ85" i="2"/>
  <c r="AI85" i="2"/>
  <c r="AH85" i="2"/>
  <c r="AG85" i="2"/>
  <c r="AF85" i="2"/>
  <c r="AE85" i="2"/>
  <c r="AD85" i="2"/>
  <c r="AC85" i="2"/>
  <c r="AB85" i="2"/>
  <c r="AA85" i="2"/>
  <c r="Z85" i="2"/>
  <c r="Y85" i="2"/>
  <c r="W85" i="2"/>
  <c r="V85" i="2"/>
  <c r="U85" i="2"/>
  <c r="T85" i="2"/>
  <c r="S85" i="2"/>
  <c r="R85" i="2"/>
  <c r="Q85" i="2"/>
  <c r="P85" i="2"/>
  <c r="O85" i="2"/>
  <c r="N85" i="2"/>
  <c r="M85" i="2"/>
  <c r="L85" i="2"/>
  <c r="K85" i="2"/>
  <c r="J85" i="2"/>
  <c r="I85" i="2"/>
  <c r="H85" i="2"/>
  <c r="G85" i="2"/>
  <c r="F85" i="2"/>
  <c r="E85" i="2"/>
  <c r="D85" i="2"/>
  <c r="C85" i="2"/>
  <c r="BY84" i="2"/>
  <c r="BX84" i="2"/>
  <c r="BW84" i="2"/>
  <c r="BV84" i="2"/>
  <c r="BU84" i="2"/>
  <c r="BT84" i="2"/>
  <c r="BS84" i="2"/>
  <c r="BR84" i="2"/>
  <c r="BQ84" i="2"/>
  <c r="BP84" i="2"/>
  <c r="BO84" i="2"/>
  <c r="BN84" i="2"/>
  <c r="BM84" i="2"/>
  <c r="BL84" i="2"/>
  <c r="BK84" i="2"/>
  <c r="BJ84" i="2"/>
  <c r="BI84" i="2"/>
  <c r="BH84" i="2"/>
  <c r="BG84" i="2"/>
  <c r="BF84" i="2"/>
  <c r="BE84" i="2"/>
  <c r="BD84" i="2"/>
  <c r="BC84" i="2"/>
  <c r="BB84" i="2"/>
  <c r="BA84" i="2"/>
  <c r="AZ84" i="2"/>
  <c r="AY84" i="2"/>
  <c r="AX84" i="2"/>
  <c r="AW84" i="2"/>
  <c r="AV84" i="2"/>
  <c r="AS84" i="2"/>
  <c r="AR84" i="2"/>
  <c r="AQ84" i="2"/>
  <c r="AP84" i="2"/>
  <c r="AO84" i="2"/>
  <c r="AN84" i="2"/>
  <c r="AM84" i="2"/>
  <c r="AL84" i="2"/>
  <c r="AK84" i="2"/>
  <c r="AJ84" i="2"/>
  <c r="AI84" i="2"/>
  <c r="AH84" i="2"/>
  <c r="AG84" i="2"/>
  <c r="AF84" i="2"/>
  <c r="AE84" i="2"/>
  <c r="AD84" i="2"/>
  <c r="AC84" i="2"/>
  <c r="AB84" i="2"/>
  <c r="AA84" i="2"/>
  <c r="Z84" i="2"/>
  <c r="Y84" i="2"/>
  <c r="W84" i="2"/>
  <c r="V84" i="2"/>
  <c r="U84" i="2"/>
  <c r="T84" i="2"/>
  <c r="S84" i="2"/>
  <c r="R84" i="2"/>
  <c r="Q84" i="2"/>
  <c r="P84" i="2"/>
  <c r="O84" i="2"/>
  <c r="N84" i="2"/>
  <c r="M84" i="2"/>
  <c r="L84" i="2"/>
  <c r="K84" i="2"/>
  <c r="J84" i="2"/>
  <c r="I84" i="2"/>
  <c r="H84" i="2"/>
  <c r="G84" i="2"/>
  <c r="F84" i="2"/>
  <c r="E84" i="2"/>
  <c r="D84" i="2"/>
  <c r="C84" i="2"/>
  <c r="BY83" i="2"/>
  <c r="BX83" i="2"/>
  <c r="BW83" i="2"/>
  <c r="BV83" i="2"/>
  <c r="BU83" i="2"/>
  <c r="BT83" i="2"/>
  <c r="BS83" i="2"/>
  <c r="BR83" i="2"/>
  <c r="BQ83" i="2"/>
  <c r="BP83" i="2"/>
  <c r="BO83" i="2"/>
  <c r="BN83" i="2"/>
  <c r="BM83" i="2"/>
  <c r="BL83" i="2"/>
  <c r="BK83" i="2"/>
  <c r="BJ83" i="2"/>
  <c r="BI83" i="2"/>
  <c r="BH83" i="2"/>
  <c r="BG83" i="2"/>
  <c r="BF83" i="2"/>
  <c r="BE83" i="2"/>
  <c r="BD83" i="2"/>
  <c r="BC83" i="2"/>
  <c r="BB83" i="2"/>
  <c r="BA83" i="2"/>
  <c r="AZ83" i="2"/>
  <c r="AY83" i="2"/>
  <c r="AX83" i="2"/>
  <c r="AW83" i="2"/>
  <c r="AV83" i="2"/>
  <c r="AS83" i="2"/>
  <c r="AR83" i="2"/>
  <c r="AQ83" i="2"/>
  <c r="AP83" i="2"/>
  <c r="AO83" i="2"/>
  <c r="AN83" i="2"/>
  <c r="AM83" i="2"/>
  <c r="AL83" i="2"/>
  <c r="AK83" i="2"/>
  <c r="AJ83" i="2"/>
  <c r="AI83" i="2"/>
  <c r="AH83" i="2"/>
  <c r="AG83" i="2"/>
  <c r="AF83" i="2"/>
  <c r="AE83" i="2"/>
  <c r="AD83" i="2"/>
  <c r="AC83" i="2"/>
  <c r="AB83" i="2"/>
  <c r="AA83" i="2"/>
  <c r="Z83" i="2"/>
  <c r="Y83" i="2"/>
  <c r="W83" i="2"/>
  <c r="V83" i="2"/>
  <c r="U83" i="2"/>
  <c r="T83" i="2"/>
  <c r="S83" i="2"/>
  <c r="R83" i="2"/>
  <c r="Q83" i="2"/>
  <c r="P83" i="2"/>
  <c r="O83" i="2"/>
  <c r="N83" i="2"/>
  <c r="M83" i="2"/>
  <c r="L83" i="2"/>
  <c r="K83" i="2"/>
  <c r="J83" i="2"/>
  <c r="I83" i="2"/>
  <c r="H83" i="2"/>
  <c r="G83" i="2"/>
  <c r="F83" i="2"/>
  <c r="E83" i="2"/>
  <c r="D83" i="2"/>
  <c r="C83" i="2"/>
  <c r="BY82" i="2"/>
  <c r="BX82" i="2"/>
  <c r="BW82" i="2"/>
  <c r="BV82" i="2"/>
  <c r="BU82" i="2"/>
  <c r="BT82" i="2"/>
  <c r="BS82" i="2"/>
  <c r="BR82" i="2"/>
  <c r="BQ82" i="2"/>
  <c r="BP82" i="2"/>
  <c r="BO82" i="2"/>
  <c r="BN82" i="2"/>
  <c r="BM82" i="2"/>
  <c r="BL82" i="2"/>
  <c r="BK82" i="2"/>
  <c r="BJ82" i="2"/>
  <c r="BI82" i="2"/>
  <c r="BH82" i="2"/>
  <c r="BG82" i="2"/>
  <c r="BF82" i="2"/>
  <c r="BE82" i="2"/>
  <c r="BD82" i="2"/>
  <c r="BC82" i="2"/>
  <c r="BB82" i="2"/>
  <c r="BA82" i="2"/>
  <c r="AZ82" i="2"/>
  <c r="AY82" i="2"/>
  <c r="AX82" i="2"/>
  <c r="AW82" i="2"/>
  <c r="AV82" i="2"/>
  <c r="AS82" i="2"/>
  <c r="AR82" i="2"/>
  <c r="AQ82" i="2"/>
  <c r="AP82" i="2"/>
  <c r="AO82" i="2"/>
  <c r="AN82" i="2"/>
  <c r="AM82" i="2"/>
  <c r="AL82" i="2"/>
  <c r="AK82" i="2"/>
  <c r="AJ82" i="2"/>
  <c r="AI82" i="2"/>
  <c r="AH82" i="2"/>
  <c r="AG82" i="2"/>
  <c r="AF82" i="2"/>
  <c r="AE82" i="2"/>
  <c r="AD82" i="2"/>
  <c r="AC82" i="2"/>
  <c r="AB82" i="2"/>
  <c r="AA82" i="2"/>
  <c r="Z82" i="2"/>
  <c r="Y82" i="2"/>
  <c r="W82" i="2"/>
  <c r="V82" i="2"/>
  <c r="U82" i="2"/>
  <c r="T82" i="2"/>
  <c r="S82" i="2"/>
  <c r="R82" i="2"/>
  <c r="Q82" i="2"/>
  <c r="P82" i="2"/>
  <c r="O82" i="2"/>
  <c r="N82" i="2"/>
  <c r="M82" i="2"/>
  <c r="L82" i="2"/>
  <c r="K82" i="2"/>
  <c r="J82" i="2"/>
  <c r="I82" i="2"/>
  <c r="H82" i="2"/>
  <c r="G82" i="2"/>
  <c r="F82" i="2"/>
  <c r="E82" i="2"/>
  <c r="D82" i="2"/>
  <c r="C82" i="2"/>
  <c r="BY81" i="2"/>
  <c r="BX81" i="2"/>
  <c r="BW81" i="2"/>
  <c r="BV81" i="2"/>
  <c r="BU81" i="2"/>
  <c r="BT81" i="2"/>
  <c r="BS81" i="2"/>
  <c r="BR81" i="2"/>
  <c r="BQ81" i="2"/>
  <c r="BP81" i="2"/>
  <c r="BO81" i="2"/>
  <c r="BN81" i="2"/>
  <c r="BM81" i="2"/>
  <c r="BL81" i="2"/>
  <c r="BK81" i="2"/>
  <c r="BJ81" i="2"/>
  <c r="BI81" i="2"/>
  <c r="BH81" i="2"/>
  <c r="BG81" i="2"/>
  <c r="BF81" i="2"/>
  <c r="BE81" i="2"/>
  <c r="BD81" i="2"/>
  <c r="BC81" i="2"/>
  <c r="BB81" i="2"/>
  <c r="BA81" i="2"/>
  <c r="AZ81" i="2"/>
  <c r="AY81" i="2"/>
  <c r="AX81" i="2"/>
  <c r="AW81" i="2"/>
  <c r="AV81" i="2"/>
  <c r="AS81" i="2"/>
  <c r="AR81" i="2"/>
  <c r="AQ81" i="2"/>
  <c r="AP81" i="2"/>
  <c r="AO81" i="2"/>
  <c r="AN81" i="2"/>
  <c r="AM81" i="2"/>
  <c r="AL81" i="2"/>
  <c r="AK81" i="2"/>
  <c r="AJ81" i="2"/>
  <c r="AI81" i="2"/>
  <c r="AH81" i="2"/>
  <c r="AG81" i="2"/>
  <c r="AF81" i="2"/>
  <c r="AE81" i="2"/>
  <c r="AD81" i="2"/>
  <c r="AC81" i="2"/>
  <c r="AB81" i="2"/>
  <c r="AA81" i="2"/>
  <c r="Z81" i="2"/>
  <c r="Y81" i="2"/>
  <c r="W81" i="2"/>
  <c r="V81" i="2"/>
  <c r="U81" i="2"/>
  <c r="T81" i="2"/>
  <c r="S81" i="2"/>
  <c r="R81" i="2"/>
  <c r="Q81" i="2"/>
  <c r="P81" i="2"/>
  <c r="O81" i="2"/>
  <c r="N81" i="2"/>
  <c r="M81" i="2"/>
  <c r="L81" i="2"/>
  <c r="K81" i="2"/>
  <c r="J81" i="2"/>
  <c r="I81" i="2"/>
  <c r="H81" i="2"/>
  <c r="G81" i="2"/>
  <c r="F81" i="2"/>
  <c r="E81" i="2"/>
  <c r="D81" i="2"/>
  <c r="C81" i="2"/>
  <c r="BY80" i="2"/>
  <c r="BX80" i="2"/>
  <c r="BW80" i="2"/>
  <c r="BV80" i="2"/>
  <c r="BU80" i="2"/>
  <c r="BT80" i="2"/>
  <c r="BS80" i="2"/>
  <c r="BR80" i="2"/>
  <c r="BQ80" i="2"/>
  <c r="BP80" i="2"/>
  <c r="BO80" i="2"/>
  <c r="BN80" i="2"/>
  <c r="BM80" i="2"/>
  <c r="BL80" i="2"/>
  <c r="BK80" i="2"/>
  <c r="BJ80" i="2"/>
  <c r="BI80" i="2"/>
  <c r="BH80" i="2"/>
  <c r="BG80" i="2"/>
  <c r="BF80" i="2"/>
  <c r="BE80" i="2"/>
  <c r="BD80" i="2"/>
  <c r="BC80" i="2"/>
  <c r="BB80" i="2"/>
  <c r="BA80" i="2"/>
  <c r="AZ80" i="2"/>
  <c r="AY80" i="2"/>
  <c r="AX80" i="2"/>
  <c r="AW80" i="2"/>
  <c r="AV80" i="2"/>
  <c r="AS80" i="2"/>
  <c r="AR80" i="2"/>
  <c r="AQ80" i="2"/>
  <c r="AP80" i="2"/>
  <c r="AO80" i="2"/>
  <c r="AN80" i="2"/>
  <c r="AM80" i="2"/>
  <c r="AL80" i="2"/>
  <c r="AK80" i="2"/>
  <c r="AJ80" i="2"/>
  <c r="AI80" i="2"/>
  <c r="AH80" i="2"/>
  <c r="AG80" i="2"/>
  <c r="AF80" i="2"/>
  <c r="AE80" i="2"/>
  <c r="AD80" i="2"/>
  <c r="AC80" i="2"/>
  <c r="AB80" i="2"/>
  <c r="AA80" i="2"/>
  <c r="Z80" i="2"/>
  <c r="Y80" i="2"/>
  <c r="W80" i="2"/>
  <c r="V80" i="2"/>
  <c r="U80" i="2"/>
  <c r="T80" i="2"/>
  <c r="S80" i="2"/>
  <c r="R80" i="2"/>
  <c r="Q80" i="2"/>
  <c r="P80" i="2"/>
  <c r="O80" i="2"/>
  <c r="N80" i="2"/>
  <c r="M80" i="2"/>
  <c r="L80" i="2"/>
  <c r="K80" i="2"/>
  <c r="J80" i="2"/>
  <c r="I80" i="2"/>
  <c r="H80" i="2"/>
  <c r="G80" i="2"/>
  <c r="F80" i="2"/>
  <c r="E80" i="2"/>
  <c r="D80" i="2"/>
  <c r="C80" i="2"/>
  <c r="BY79" i="2"/>
  <c r="BX79" i="2"/>
  <c r="BW79" i="2"/>
  <c r="BV79" i="2"/>
  <c r="BU79" i="2"/>
  <c r="BT79" i="2"/>
  <c r="BS79" i="2"/>
  <c r="BR79" i="2"/>
  <c r="BQ79" i="2"/>
  <c r="BP79" i="2"/>
  <c r="BO79" i="2"/>
  <c r="BN79" i="2"/>
  <c r="BM79" i="2"/>
  <c r="BL79" i="2"/>
  <c r="BK79" i="2"/>
  <c r="BJ79" i="2"/>
  <c r="BI79" i="2"/>
  <c r="BH79" i="2"/>
  <c r="BG79" i="2"/>
  <c r="BF79" i="2"/>
  <c r="BE79" i="2"/>
  <c r="BD79" i="2"/>
  <c r="BC79" i="2"/>
  <c r="BB79" i="2"/>
  <c r="BA79" i="2"/>
  <c r="AZ79" i="2"/>
  <c r="AY79" i="2"/>
  <c r="AX79" i="2"/>
  <c r="AW79" i="2"/>
  <c r="AV79" i="2"/>
  <c r="AS79" i="2"/>
  <c r="AR79" i="2"/>
  <c r="AQ79" i="2"/>
  <c r="AP79" i="2"/>
  <c r="AO79" i="2"/>
  <c r="AN79" i="2"/>
  <c r="AM79" i="2"/>
  <c r="AL79" i="2"/>
  <c r="AK79" i="2"/>
  <c r="AJ79" i="2"/>
  <c r="AI79" i="2"/>
  <c r="AH79" i="2"/>
  <c r="AG79" i="2"/>
  <c r="AF79" i="2"/>
  <c r="AE79" i="2"/>
  <c r="AD79" i="2"/>
  <c r="AC79" i="2"/>
  <c r="AB79" i="2"/>
  <c r="AA79" i="2"/>
  <c r="Z79" i="2"/>
  <c r="Y79" i="2"/>
  <c r="W79" i="2"/>
  <c r="V79" i="2"/>
  <c r="U79" i="2"/>
  <c r="T79" i="2"/>
  <c r="S79" i="2"/>
  <c r="R79" i="2"/>
  <c r="Q79" i="2"/>
  <c r="P79" i="2"/>
  <c r="O79" i="2"/>
  <c r="N79" i="2"/>
  <c r="M79" i="2"/>
  <c r="L79" i="2"/>
  <c r="K79" i="2"/>
  <c r="J79" i="2"/>
  <c r="I79" i="2"/>
  <c r="H79" i="2"/>
  <c r="G79" i="2"/>
  <c r="F79" i="2"/>
  <c r="E79" i="2"/>
  <c r="D79" i="2"/>
  <c r="C79" i="2"/>
  <c r="BY78" i="2"/>
  <c r="BX78" i="2"/>
  <c r="BW78" i="2"/>
  <c r="BV78" i="2"/>
  <c r="BU78" i="2"/>
  <c r="BT78" i="2"/>
  <c r="BS78" i="2"/>
  <c r="BR78" i="2"/>
  <c r="BQ78" i="2"/>
  <c r="BP78" i="2"/>
  <c r="BO78" i="2"/>
  <c r="BN78" i="2"/>
  <c r="BM78" i="2"/>
  <c r="BL78" i="2"/>
  <c r="BK78" i="2"/>
  <c r="BJ78" i="2"/>
  <c r="BI78" i="2"/>
  <c r="BH78" i="2"/>
  <c r="BG78" i="2"/>
  <c r="BF78" i="2"/>
  <c r="BE78" i="2"/>
  <c r="BD78" i="2"/>
  <c r="BC78" i="2"/>
  <c r="BB78" i="2"/>
  <c r="BA78" i="2"/>
  <c r="AZ78" i="2"/>
  <c r="AY78" i="2"/>
  <c r="AX78" i="2"/>
  <c r="AW78" i="2"/>
  <c r="AV78" i="2"/>
  <c r="AS78" i="2"/>
  <c r="AR78" i="2"/>
  <c r="AQ78" i="2"/>
  <c r="AP78" i="2"/>
  <c r="AO78" i="2"/>
  <c r="AN78" i="2"/>
  <c r="AM78" i="2"/>
  <c r="AL78" i="2"/>
  <c r="AK78" i="2"/>
  <c r="AJ78" i="2"/>
  <c r="AI78" i="2"/>
  <c r="AH78" i="2"/>
  <c r="AG78" i="2"/>
  <c r="AF78" i="2"/>
  <c r="AE78" i="2"/>
  <c r="AD78" i="2"/>
  <c r="AC78" i="2"/>
  <c r="AB78" i="2"/>
  <c r="AA78" i="2"/>
  <c r="Z78" i="2"/>
  <c r="Y78" i="2"/>
  <c r="W78" i="2"/>
  <c r="V78" i="2"/>
  <c r="U78" i="2"/>
  <c r="T78" i="2"/>
  <c r="S78" i="2"/>
  <c r="R78" i="2"/>
  <c r="Q78" i="2"/>
  <c r="P78" i="2"/>
  <c r="O78" i="2"/>
  <c r="N78" i="2"/>
  <c r="M78" i="2"/>
  <c r="L78" i="2"/>
  <c r="K78" i="2"/>
  <c r="J78" i="2"/>
  <c r="I78" i="2"/>
  <c r="H78" i="2"/>
  <c r="G78" i="2"/>
  <c r="F78" i="2"/>
  <c r="E78" i="2"/>
  <c r="D78" i="2"/>
  <c r="C78" i="2"/>
  <c r="BY77" i="2"/>
  <c r="BX77" i="2"/>
  <c r="BW77" i="2"/>
  <c r="BV77" i="2"/>
  <c r="BU77" i="2"/>
  <c r="BT77" i="2"/>
  <c r="BS77" i="2"/>
  <c r="BR77" i="2"/>
  <c r="BQ77" i="2"/>
  <c r="BP77" i="2"/>
  <c r="BO77" i="2"/>
  <c r="BN77" i="2"/>
  <c r="BM77" i="2"/>
  <c r="BL77" i="2"/>
  <c r="BK77" i="2"/>
  <c r="BJ77" i="2"/>
  <c r="BI77" i="2"/>
  <c r="BH77" i="2"/>
  <c r="BG77" i="2"/>
  <c r="BF77" i="2"/>
  <c r="BE77" i="2"/>
  <c r="BD77" i="2"/>
  <c r="BC77" i="2"/>
  <c r="BB77" i="2"/>
  <c r="BA77" i="2"/>
  <c r="AZ77" i="2"/>
  <c r="AY77" i="2"/>
  <c r="AX77" i="2"/>
  <c r="AW77" i="2"/>
  <c r="AV77" i="2"/>
  <c r="AS77" i="2"/>
  <c r="AR77" i="2"/>
  <c r="AQ77" i="2"/>
  <c r="AP77" i="2"/>
  <c r="AO77" i="2"/>
  <c r="AN77" i="2"/>
  <c r="AM77" i="2"/>
  <c r="AL77" i="2"/>
  <c r="AK77" i="2"/>
  <c r="AJ77" i="2"/>
  <c r="AI77" i="2"/>
  <c r="AH77" i="2"/>
  <c r="AG77" i="2"/>
  <c r="AF77" i="2"/>
  <c r="AE77" i="2"/>
  <c r="AD77" i="2"/>
  <c r="AC77" i="2"/>
  <c r="AB77" i="2"/>
  <c r="AA77" i="2"/>
  <c r="Z77" i="2"/>
  <c r="Y77" i="2"/>
  <c r="W77" i="2"/>
  <c r="V77" i="2"/>
  <c r="U77" i="2"/>
  <c r="T77" i="2"/>
  <c r="S77" i="2"/>
  <c r="R77" i="2"/>
  <c r="Q77" i="2"/>
  <c r="P77" i="2"/>
  <c r="O77" i="2"/>
  <c r="N77" i="2"/>
  <c r="M77" i="2"/>
  <c r="L77" i="2"/>
  <c r="K77" i="2"/>
  <c r="J77" i="2"/>
  <c r="I77" i="2"/>
  <c r="H77" i="2"/>
  <c r="G77" i="2"/>
  <c r="F77" i="2"/>
  <c r="E77" i="2"/>
  <c r="D77" i="2"/>
  <c r="C77" i="2"/>
  <c r="BY76" i="2"/>
  <c r="BX76" i="2"/>
  <c r="BW76" i="2"/>
  <c r="BV76" i="2"/>
  <c r="BU76" i="2"/>
  <c r="BT76" i="2"/>
  <c r="BS76" i="2"/>
  <c r="BR76" i="2"/>
  <c r="BQ76" i="2"/>
  <c r="BP76" i="2"/>
  <c r="BO76" i="2"/>
  <c r="BN76" i="2"/>
  <c r="BM76" i="2"/>
  <c r="BL76" i="2"/>
  <c r="BK76" i="2"/>
  <c r="BJ76" i="2"/>
  <c r="BI76" i="2"/>
  <c r="BH76" i="2"/>
  <c r="BG76" i="2"/>
  <c r="BF76" i="2"/>
  <c r="BE76" i="2"/>
  <c r="BD76" i="2"/>
  <c r="BC76" i="2"/>
  <c r="BB76" i="2"/>
  <c r="BA76" i="2"/>
  <c r="AZ76" i="2"/>
  <c r="AY76" i="2"/>
  <c r="AX76" i="2"/>
  <c r="AW76" i="2"/>
  <c r="AV76" i="2"/>
  <c r="AS76" i="2"/>
  <c r="AR76" i="2"/>
  <c r="AQ76" i="2"/>
  <c r="AP76" i="2"/>
  <c r="AO76" i="2"/>
  <c r="AN76" i="2"/>
  <c r="AM76" i="2"/>
  <c r="AL76" i="2"/>
  <c r="AK76" i="2"/>
  <c r="AJ76" i="2"/>
  <c r="AI76" i="2"/>
  <c r="AH76" i="2"/>
  <c r="AG76" i="2"/>
  <c r="AF76" i="2"/>
  <c r="AE76" i="2"/>
  <c r="AD76" i="2"/>
  <c r="AC76" i="2"/>
  <c r="AB76" i="2"/>
  <c r="AA76" i="2"/>
  <c r="Z76" i="2"/>
  <c r="Y76" i="2"/>
  <c r="W76" i="2"/>
  <c r="V76" i="2"/>
  <c r="U76" i="2"/>
  <c r="T76" i="2"/>
  <c r="S76" i="2"/>
  <c r="R76" i="2"/>
  <c r="Q76" i="2"/>
  <c r="P76" i="2"/>
  <c r="O76" i="2"/>
  <c r="N76" i="2"/>
  <c r="M76" i="2"/>
  <c r="L76" i="2"/>
  <c r="K76" i="2"/>
  <c r="J76" i="2"/>
  <c r="I76" i="2"/>
  <c r="H76" i="2"/>
  <c r="G76" i="2"/>
  <c r="F76" i="2"/>
  <c r="E76" i="2"/>
  <c r="D76" i="2"/>
  <c r="C76" i="2"/>
  <c r="BY75" i="2"/>
  <c r="BX75" i="2"/>
  <c r="BW75" i="2"/>
  <c r="BV75" i="2"/>
  <c r="BU75" i="2"/>
  <c r="BT75" i="2"/>
  <c r="BS75" i="2"/>
  <c r="BR75" i="2"/>
  <c r="BQ75" i="2"/>
  <c r="BP75" i="2"/>
  <c r="BO75" i="2"/>
  <c r="BN75" i="2"/>
  <c r="BM75" i="2"/>
  <c r="BL75" i="2"/>
  <c r="BK75" i="2"/>
  <c r="BJ75" i="2"/>
  <c r="BI75" i="2"/>
  <c r="BH75" i="2"/>
  <c r="BG75" i="2"/>
  <c r="BF75" i="2"/>
  <c r="BE75" i="2"/>
  <c r="BD75" i="2"/>
  <c r="BC75" i="2"/>
  <c r="BB75" i="2"/>
  <c r="BA75" i="2"/>
  <c r="AZ75" i="2"/>
  <c r="AY75" i="2"/>
  <c r="AX75" i="2"/>
  <c r="AW75" i="2"/>
  <c r="AV75" i="2"/>
  <c r="AS75" i="2"/>
  <c r="AR75" i="2"/>
  <c r="AQ75" i="2"/>
  <c r="AP75" i="2"/>
  <c r="AO75" i="2"/>
  <c r="AN75" i="2"/>
  <c r="AM75" i="2"/>
  <c r="AL75" i="2"/>
  <c r="AK75" i="2"/>
  <c r="AJ75" i="2"/>
  <c r="AI75" i="2"/>
  <c r="AH75" i="2"/>
  <c r="AG75" i="2"/>
  <c r="AF75" i="2"/>
  <c r="AE75" i="2"/>
  <c r="AD75" i="2"/>
  <c r="AC75" i="2"/>
  <c r="AB75" i="2"/>
  <c r="AA75" i="2"/>
  <c r="Z75" i="2"/>
  <c r="Y75" i="2"/>
  <c r="W75" i="2"/>
  <c r="V75" i="2"/>
  <c r="U75" i="2"/>
  <c r="T75" i="2"/>
  <c r="S75" i="2"/>
  <c r="R75" i="2"/>
  <c r="Q75" i="2"/>
  <c r="P75" i="2"/>
  <c r="O75" i="2"/>
  <c r="N75" i="2"/>
  <c r="M75" i="2"/>
  <c r="L75" i="2"/>
  <c r="K75" i="2"/>
  <c r="J75" i="2"/>
  <c r="I75" i="2"/>
  <c r="H75" i="2"/>
  <c r="G75" i="2"/>
  <c r="F75" i="2"/>
  <c r="E75" i="2"/>
  <c r="D75" i="2"/>
  <c r="C75" i="2"/>
  <c r="BY74" i="2"/>
  <c r="BX74" i="2"/>
  <c r="BW74" i="2"/>
  <c r="BV74" i="2"/>
  <c r="BU74" i="2"/>
  <c r="BT74" i="2"/>
  <c r="BS74" i="2"/>
  <c r="BR74" i="2"/>
  <c r="BQ74" i="2"/>
  <c r="BP74" i="2"/>
  <c r="BO74" i="2"/>
  <c r="BN74" i="2"/>
  <c r="BM74" i="2"/>
  <c r="BL74" i="2"/>
  <c r="BK74" i="2"/>
  <c r="BJ74" i="2"/>
  <c r="BI74" i="2"/>
  <c r="BH74" i="2"/>
  <c r="BG74" i="2"/>
  <c r="BF74" i="2"/>
  <c r="BE74" i="2"/>
  <c r="BD74" i="2"/>
  <c r="BC74" i="2"/>
  <c r="BB74" i="2"/>
  <c r="BA74" i="2"/>
  <c r="AZ74" i="2"/>
  <c r="AY74" i="2"/>
  <c r="AX74" i="2"/>
  <c r="AW74" i="2"/>
  <c r="AV74" i="2"/>
  <c r="AS74" i="2"/>
  <c r="AR74" i="2"/>
  <c r="AQ74" i="2"/>
  <c r="AP74" i="2"/>
  <c r="AO74" i="2"/>
  <c r="AN74" i="2"/>
  <c r="AM74" i="2"/>
  <c r="AL74" i="2"/>
  <c r="AK74" i="2"/>
  <c r="AJ74" i="2"/>
  <c r="AI74" i="2"/>
  <c r="AH74" i="2"/>
  <c r="AG74" i="2"/>
  <c r="AF74" i="2"/>
  <c r="AE74" i="2"/>
  <c r="AD74" i="2"/>
  <c r="AC74" i="2"/>
  <c r="AB74" i="2"/>
  <c r="AA74" i="2"/>
  <c r="Z74" i="2"/>
  <c r="Y74" i="2"/>
  <c r="W74" i="2"/>
  <c r="V74" i="2"/>
  <c r="U74" i="2"/>
  <c r="T74" i="2"/>
  <c r="S74" i="2"/>
  <c r="R74" i="2"/>
  <c r="Q74" i="2"/>
  <c r="P74" i="2"/>
  <c r="O74" i="2"/>
  <c r="N74" i="2"/>
  <c r="M74" i="2"/>
  <c r="L74" i="2"/>
  <c r="K74" i="2"/>
  <c r="J74" i="2"/>
  <c r="I74" i="2"/>
  <c r="H74" i="2"/>
  <c r="G74" i="2"/>
  <c r="F74" i="2"/>
  <c r="E74" i="2"/>
  <c r="D74" i="2"/>
  <c r="C74" i="2"/>
  <c r="BY73" i="2"/>
  <c r="BX73" i="2"/>
  <c r="BW73" i="2"/>
  <c r="BV73" i="2"/>
  <c r="BU73" i="2"/>
  <c r="BT73" i="2"/>
  <c r="BS73" i="2"/>
  <c r="BR73" i="2"/>
  <c r="BQ73" i="2"/>
  <c r="BP73" i="2"/>
  <c r="BO73" i="2"/>
  <c r="BN73" i="2"/>
  <c r="BM73" i="2"/>
  <c r="BL73" i="2"/>
  <c r="BK73" i="2"/>
  <c r="BJ73" i="2"/>
  <c r="BI73" i="2"/>
  <c r="BH73" i="2"/>
  <c r="BG73" i="2"/>
  <c r="BF73" i="2"/>
  <c r="BE73" i="2"/>
  <c r="BD73" i="2"/>
  <c r="BC73" i="2"/>
  <c r="BB73" i="2"/>
  <c r="BA73" i="2"/>
  <c r="AZ73" i="2"/>
  <c r="AY73" i="2"/>
  <c r="AX73" i="2"/>
  <c r="AW73" i="2"/>
  <c r="AV73" i="2"/>
  <c r="AS73" i="2"/>
  <c r="AR73" i="2"/>
  <c r="AQ73" i="2"/>
  <c r="AP73" i="2"/>
  <c r="AO73" i="2"/>
  <c r="AN73" i="2"/>
  <c r="AM73" i="2"/>
  <c r="AL73" i="2"/>
  <c r="AK73" i="2"/>
  <c r="AJ73" i="2"/>
  <c r="AI73" i="2"/>
  <c r="AH73" i="2"/>
  <c r="AG73" i="2"/>
  <c r="AF73" i="2"/>
  <c r="AE73" i="2"/>
  <c r="AD73" i="2"/>
  <c r="AC73" i="2"/>
  <c r="AB73" i="2"/>
  <c r="AA73" i="2"/>
  <c r="Z73" i="2"/>
  <c r="Y73" i="2"/>
  <c r="W73" i="2"/>
  <c r="V73" i="2"/>
  <c r="U73" i="2"/>
  <c r="T73" i="2"/>
  <c r="S73" i="2"/>
  <c r="R73" i="2"/>
  <c r="Q73" i="2"/>
  <c r="P73" i="2"/>
  <c r="O73" i="2"/>
  <c r="N73" i="2"/>
  <c r="M73" i="2"/>
  <c r="L73" i="2"/>
  <c r="K73" i="2"/>
  <c r="J73" i="2"/>
  <c r="I73" i="2"/>
  <c r="H73" i="2"/>
  <c r="G73" i="2"/>
  <c r="F73" i="2"/>
  <c r="E73" i="2"/>
  <c r="D73" i="2"/>
  <c r="C73" i="2"/>
  <c r="BY72" i="2"/>
  <c r="BX72" i="2"/>
  <c r="BW72" i="2"/>
  <c r="BV72" i="2"/>
  <c r="BU72" i="2"/>
  <c r="BT72" i="2"/>
  <c r="BS72" i="2"/>
  <c r="BR72" i="2"/>
  <c r="BQ72" i="2"/>
  <c r="BP72" i="2"/>
  <c r="BO72" i="2"/>
  <c r="BN72" i="2"/>
  <c r="BM72" i="2"/>
  <c r="BL72" i="2"/>
  <c r="BK72" i="2"/>
  <c r="BJ72" i="2"/>
  <c r="BI72" i="2"/>
  <c r="BH72" i="2"/>
  <c r="BG72" i="2"/>
  <c r="BF72" i="2"/>
  <c r="BE72" i="2"/>
  <c r="BD72" i="2"/>
  <c r="BC72" i="2"/>
  <c r="BB72" i="2"/>
  <c r="BA72" i="2"/>
  <c r="AZ72" i="2"/>
  <c r="AY72" i="2"/>
  <c r="AX72" i="2"/>
  <c r="AW72" i="2"/>
  <c r="AV72" i="2"/>
  <c r="AS72" i="2"/>
  <c r="AR72" i="2"/>
  <c r="AQ72" i="2"/>
  <c r="AP72" i="2"/>
  <c r="AO72" i="2"/>
  <c r="AN72" i="2"/>
  <c r="AM72" i="2"/>
  <c r="AL72" i="2"/>
  <c r="AK72" i="2"/>
  <c r="AJ72" i="2"/>
  <c r="AI72" i="2"/>
  <c r="AH72" i="2"/>
  <c r="AG72" i="2"/>
  <c r="AF72" i="2"/>
  <c r="AE72" i="2"/>
  <c r="AD72" i="2"/>
  <c r="AC72" i="2"/>
  <c r="AB72" i="2"/>
  <c r="AA72" i="2"/>
  <c r="Z72" i="2"/>
  <c r="Y72" i="2"/>
  <c r="W72" i="2"/>
  <c r="V72" i="2"/>
  <c r="U72" i="2"/>
  <c r="T72" i="2"/>
  <c r="S72" i="2"/>
  <c r="R72" i="2"/>
  <c r="Q72" i="2"/>
  <c r="P72" i="2"/>
  <c r="O72" i="2"/>
  <c r="N72" i="2"/>
  <c r="M72" i="2"/>
  <c r="L72" i="2"/>
  <c r="K72" i="2"/>
  <c r="J72" i="2"/>
  <c r="I72" i="2"/>
  <c r="H72" i="2"/>
  <c r="G72" i="2"/>
  <c r="F72" i="2"/>
  <c r="E72" i="2"/>
  <c r="D72" i="2"/>
  <c r="C72" i="2"/>
  <c r="BY71" i="2"/>
  <c r="BX71" i="2"/>
  <c r="BW71" i="2"/>
  <c r="BV71" i="2"/>
  <c r="BU71" i="2"/>
  <c r="BT71" i="2"/>
  <c r="BS71" i="2"/>
  <c r="BR71" i="2"/>
  <c r="BQ71" i="2"/>
  <c r="BP71" i="2"/>
  <c r="BO71" i="2"/>
  <c r="BN71" i="2"/>
  <c r="BM71" i="2"/>
  <c r="BL71" i="2"/>
  <c r="BK71" i="2"/>
  <c r="BJ71" i="2"/>
  <c r="BI71" i="2"/>
  <c r="BH71" i="2"/>
  <c r="BG71" i="2"/>
  <c r="BF71" i="2"/>
  <c r="BE71" i="2"/>
  <c r="BD71" i="2"/>
  <c r="BC71" i="2"/>
  <c r="BB71" i="2"/>
  <c r="BA71" i="2"/>
  <c r="AZ71" i="2"/>
  <c r="AY71" i="2"/>
  <c r="AX71" i="2"/>
  <c r="AW71" i="2"/>
  <c r="AV71" i="2"/>
  <c r="AS71" i="2"/>
  <c r="AR71" i="2"/>
  <c r="AQ71" i="2"/>
  <c r="AP71" i="2"/>
  <c r="AO71" i="2"/>
  <c r="AN71" i="2"/>
  <c r="AM71" i="2"/>
  <c r="AL71" i="2"/>
  <c r="AK71" i="2"/>
  <c r="AJ71" i="2"/>
  <c r="AI71" i="2"/>
  <c r="AH71" i="2"/>
  <c r="AG71" i="2"/>
  <c r="AF71" i="2"/>
  <c r="AE71" i="2"/>
  <c r="AD71" i="2"/>
  <c r="AC71" i="2"/>
  <c r="AB71" i="2"/>
  <c r="AA71" i="2"/>
  <c r="Z71" i="2"/>
  <c r="Y71" i="2"/>
  <c r="W71" i="2"/>
  <c r="V71" i="2"/>
  <c r="U71" i="2"/>
  <c r="T71" i="2"/>
  <c r="S71" i="2"/>
  <c r="R71" i="2"/>
  <c r="Q71" i="2"/>
  <c r="P71" i="2"/>
  <c r="O71" i="2"/>
  <c r="N71" i="2"/>
  <c r="M71" i="2"/>
  <c r="L71" i="2"/>
  <c r="K71" i="2"/>
  <c r="J71" i="2"/>
  <c r="I71" i="2"/>
  <c r="H71" i="2"/>
  <c r="G71" i="2"/>
  <c r="F71" i="2"/>
  <c r="E71" i="2"/>
  <c r="D71" i="2"/>
  <c r="C71" i="2"/>
  <c r="BY70" i="2"/>
  <c r="BX70" i="2"/>
  <c r="BW70" i="2"/>
  <c r="BV70" i="2"/>
  <c r="BU70" i="2"/>
  <c r="BT70" i="2"/>
  <c r="BS70" i="2"/>
  <c r="BR70" i="2"/>
  <c r="BQ70" i="2"/>
  <c r="BP70" i="2"/>
  <c r="BO70" i="2"/>
  <c r="BN70" i="2"/>
  <c r="BM70" i="2"/>
  <c r="BL70" i="2"/>
  <c r="BK70" i="2"/>
  <c r="BJ70" i="2"/>
  <c r="BI70" i="2"/>
  <c r="BH70" i="2"/>
  <c r="BG70" i="2"/>
  <c r="BF70" i="2"/>
  <c r="BE70" i="2"/>
  <c r="BD70" i="2"/>
  <c r="BC70" i="2"/>
  <c r="BB70" i="2"/>
  <c r="BA70" i="2"/>
  <c r="AZ70" i="2"/>
  <c r="AY70" i="2"/>
  <c r="AX70" i="2"/>
  <c r="AW70" i="2"/>
  <c r="AV70" i="2"/>
  <c r="AS70" i="2"/>
  <c r="AR70" i="2"/>
  <c r="AQ70" i="2"/>
  <c r="AP70" i="2"/>
  <c r="AO70" i="2"/>
  <c r="AN70" i="2"/>
  <c r="AM70" i="2"/>
  <c r="AL70" i="2"/>
  <c r="AK70" i="2"/>
  <c r="AJ70" i="2"/>
  <c r="AI70" i="2"/>
  <c r="AH70" i="2"/>
  <c r="AG70" i="2"/>
  <c r="AF70" i="2"/>
  <c r="AE70" i="2"/>
  <c r="AD70" i="2"/>
  <c r="AC70" i="2"/>
  <c r="AB70" i="2"/>
  <c r="AA70" i="2"/>
  <c r="Z70" i="2"/>
  <c r="Y70" i="2"/>
  <c r="W70" i="2"/>
  <c r="V70" i="2"/>
  <c r="U70" i="2"/>
  <c r="T70" i="2"/>
  <c r="S70" i="2"/>
  <c r="R70" i="2"/>
  <c r="Q70" i="2"/>
  <c r="P70" i="2"/>
  <c r="O70" i="2"/>
  <c r="N70" i="2"/>
  <c r="M70" i="2"/>
  <c r="L70" i="2"/>
  <c r="K70" i="2"/>
  <c r="J70" i="2"/>
  <c r="I70" i="2"/>
  <c r="H70" i="2"/>
  <c r="G70" i="2"/>
  <c r="F70" i="2"/>
  <c r="E70" i="2"/>
  <c r="D70" i="2"/>
  <c r="C70" i="2"/>
  <c r="BY69" i="2"/>
  <c r="BX69" i="2"/>
  <c r="BW69" i="2"/>
  <c r="BV69" i="2"/>
  <c r="BU69" i="2"/>
  <c r="BT69" i="2"/>
  <c r="BS69" i="2"/>
  <c r="BR69" i="2"/>
  <c r="BQ69" i="2"/>
  <c r="BP69" i="2"/>
  <c r="BO69" i="2"/>
  <c r="BN69" i="2"/>
  <c r="BM69" i="2"/>
  <c r="BL69" i="2"/>
  <c r="BK69" i="2"/>
  <c r="BJ69" i="2"/>
  <c r="BI69" i="2"/>
  <c r="BH69" i="2"/>
  <c r="BG69" i="2"/>
  <c r="BF69" i="2"/>
  <c r="BE69" i="2"/>
  <c r="BD69" i="2"/>
  <c r="BC69" i="2"/>
  <c r="BB69" i="2"/>
  <c r="BA69" i="2"/>
  <c r="AZ69" i="2"/>
  <c r="AY69" i="2"/>
  <c r="AX69" i="2"/>
  <c r="AW69" i="2"/>
  <c r="AV69" i="2"/>
  <c r="AS69" i="2"/>
  <c r="AR69" i="2"/>
  <c r="AQ69" i="2"/>
  <c r="AP69" i="2"/>
  <c r="AO69" i="2"/>
  <c r="AN69" i="2"/>
  <c r="AM69" i="2"/>
  <c r="AL69" i="2"/>
  <c r="AK69" i="2"/>
  <c r="AJ69" i="2"/>
  <c r="AI69" i="2"/>
  <c r="AH69" i="2"/>
  <c r="AG69" i="2"/>
  <c r="AF69" i="2"/>
  <c r="AE69" i="2"/>
  <c r="AD69" i="2"/>
  <c r="AC69" i="2"/>
  <c r="AB69" i="2"/>
  <c r="AA69" i="2"/>
  <c r="Z69" i="2"/>
  <c r="Y69" i="2"/>
  <c r="W69" i="2"/>
  <c r="V69" i="2"/>
  <c r="U69" i="2"/>
  <c r="T69" i="2"/>
  <c r="S69" i="2"/>
  <c r="R69" i="2"/>
  <c r="Q69" i="2"/>
  <c r="P69" i="2"/>
  <c r="O69" i="2"/>
  <c r="N69" i="2"/>
  <c r="M69" i="2"/>
  <c r="L69" i="2"/>
  <c r="K69" i="2"/>
  <c r="J69" i="2"/>
  <c r="I69" i="2"/>
  <c r="H69" i="2"/>
  <c r="G69" i="2"/>
  <c r="F69" i="2"/>
  <c r="E69" i="2"/>
  <c r="D69" i="2"/>
  <c r="C69" i="2"/>
  <c r="BY68" i="2"/>
  <c r="BX68" i="2"/>
  <c r="BW68" i="2"/>
  <c r="BV68" i="2"/>
  <c r="BU68" i="2"/>
  <c r="BT68" i="2"/>
  <c r="BS68" i="2"/>
  <c r="BR68" i="2"/>
  <c r="BQ68" i="2"/>
  <c r="BP68" i="2"/>
  <c r="BO68" i="2"/>
  <c r="BN68" i="2"/>
  <c r="BM68" i="2"/>
  <c r="BL68" i="2"/>
  <c r="BK68" i="2"/>
  <c r="BJ68" i="2"/>
  <c r="BI68" i="2"/>
  <c r="BH68" i="2"/>
  <c r="BG68" i="2"/>
  <c r="BF68" i="2"/>
  <c r="BE68" i="2"/>
  <c r="BD68" i="2"/>
  <c r="BC68" i="2"/>
  <c r="BB68" i="2"/>
  <c r="BA68" i="2"/>
  <c r="AZ68" i="2"/>
  <c r="AY68" i="2"/>
  <c r="AX68" i="2"/>
  <c r="AW68" i="2"/>
  <c r="AV68" i="2"/>
  <c r="AS68" i="2"/>
  <c r="AR68" i="2"/>
  <c r="AQ68" i="2"/>
  <c r="AP68" i="2"/>
  <c r="AO68" i="2"/>
  <c r="AN68" i="2"/>
  <c r="AM68" i="2"/>
  <c r="AL68" i="2"/>
  <c r="AK68" i="2"/>
  <c r="AJ68" i="2"/>
  <c r="AI68" i="2"/>
  <c r="AH68" i="2"/>
  <c r="AG68" i="2"/>
  <c r="AF68" i="2"/>
  <c r="AE68" i="2"/>
  <c r="AD68" i="2"/>
  <c r="AC68" i="2"/>
  <c r="AB68" i="2"/>
  <c r="AA68" i="2"/>
  <c r="Z68" i="2"/>
  <c r="Y68" i="2"/>
  <c r="W68" i="2"/>
  <c r="V68" i="2"/>
  <c r="U68" i="2"/>
  <c r="T68" i="2"/>
  <c r="S68" i="2"/>
  <c r="R68" i="2"/>
  <c r="Q68" i="2"/>
  <c r="P68" i="2"/>
  <c r="O68" i="2"/>
  <c r="N68" i="2"/>
  <c r="M68" i="2"/>
  <c r="L68" i="2"/>
  <c r="K68" i="2"/>
  <c r="J68" i="2"/>
  <c r="I68" i="2"/>
  <c r="H68" i="2"/>
  <c r="G68" i="2"/>
  <c r="F68" i="2"/>
  <c r="E68" i="2"/>
  <c r="D68" i="2"/>
  <c r="C68" i="2"/>
  <c r="BY67" i="2"/>
  <c r="BX67" i="2"/>
  <c r="BW67" i="2"/>
  <c r="BV67" i="2"/>
  <c r="BU67" i="2"/>
  <c r="BT67" i="2"/>
  <c r="BS67" i="2"/>
  <c r="BR67" i="2"/>
  <c r="BQ67" i="2"/>
  <c r="BP67" i="2"/>
  <c r="BO67" i="2"/>
  <c r="BN67" i="2"/>
  <c r="BM67" i="2"/>
  <c r="BL67" i="2"/>
  <c r="BK67" i="2"/>
  <c r="BJ67" i="2"/>
  <c r="BI67" i="2"/>
  <c r="BH67" i="2"/>
  <c r="BG67" i="2"/>
  <c r="BF67" i="2"/>
  <c r="BE67" i="2"/>
  <c r="BD67" i="2"/>
  <c r="BC67" i="2"/>
  <c r="BB67" i="2"/>
  <c r="BA67" i="2"/>
  <c r="AZ67" i="2"/>
  <c r="AY67" i="2"/>
  <c r="AX67" i="2"/>
  <c r="AW67" i="2"/>
  <c r="AV67" i="2"/>
  <c r="AS67" i="2"/>
  <c r="AR67" i="2"/>
  <c r="AQ67" i="2"/>
  <c r="AP67" i="2"/>
  <c r="AO67" i="2"/>
  <c r="AN67" i="2"/>
  <c r="AM67" i="2"/>
  <c r="AL67" i="2"/>
  <c r="AK67" i="2"/>
  <c r="AJ67" i="2"/>
  <c r="AI67" i="2"/>
  <c r="AH67" i="2"/>
  <c r="AG67" i="2"/>
  <c r="AF67" i="2"/>
  <c r="AE67" i="2"/>
  <c r="AD67" i="2"/>
  <c r="AC67" i="2"/>
  <c r="AB67" i="2"/>
  <c r="AA67" i="2"/>
  <c r="Z67" i="2"/>
  <c r="Y67" i="2"/>
  <c r="W67" i="2"/>
  <c r="V67" i="2"/>
  <c r="U67" i="2"/>
  <c r="T67" i="2"/>
  <c r="S67" i="2"/>
  <c r="R67" i="2"/>
  <c r="Q67" i="2"/>
  <c r="P67" i="2"/>
  <c r="O67" i="2"/>
  <c r="N67" i="2"/>
  <c r="M67" i="2"/>
  <c r="L67" i="2"/>
  <c r="K67" i="2"/>
  <c r="J67" i="2"/>
  <c r="I67" i="2"/>
  <c r="H67" i="2"/>
  <c r="G67" i="2"/>
  <c r="F67" i="2"/>
  <c r="E67" i="2"/>
  <c r="D67" i="2"/>
  <c r="C67" i="2"/>
  <c r="BY66" i="2"/>
  <c r="BX66" i="2"/>
  <c r="BW66" i="2"/>
  <c r="BV66" i="2"/>
  <c r="BU66" i="2"/>
  <c r="BT66" i="2"/>
  <c r="BS66" i="2"/>
  <c r="BR66" i="2"/>
  <c r="BQ66" i="2"/>
  <c r="BP66" i="2"/>
  <c r="BO66" i="2"/>
  <c r="BN66" i="2"/>
  <c r="BM66" i="2"/>
  <c r="BL66" i="2"/>
  <c r="BK66" i="2"/>
  <c r="BJ66" i="2"/>
  <c r="BI66" i="2"/>
  <c r="BH66" i="2"/>
  <c r="BG66" i="2"/>
  <c r="BF66" i="2"/>
  <c r="BE66" i="2"/>
  <c r="BD66" i="2"/>
  <c r="BC66" i="2"/>
  <c r="BB66" i="2"/>
  <c r="BA66" i="2"/>
  <c r="AZ66" i="2"/>
  <c r="AY66" i="2"/>
  <c r="AX66" i="2"/>
  <c r="AW66" i="2"/>
  <c r="AV66" i="2"/>
  <c r="AS66" i="2"/>
  <c r="AR66" i="2"/>
  <c r="AQ66" i="2"/>
  <c r="AP66" i="2"/>
  <c r="AO66" i="2"/>
  <c r="AN66" i="2"/>
  <c r="AM66" i="2"/>
  <c r="AL66" i="2"/>
  <c r="AK66" i="2"/>
  <c r="AJ66" i="2"/>
  <c r="AI66" i="2"/>
  <c r="AH66" i="2"/>
  <c r="AG66" i="2"/>
  <c r="AF66" i="2"/>
  <c r="AE66" i="2"/>
  <c r="AD66" i="2"/>
  <c r="AC66" i="2"/>
  <c r="AB66" i="2"/>
  <c r="AA66" i="2"/>
  <c r="Z66" i="2"/>
  <c r="Y66" i="2"/>
  <c r="W66" i="2"/>
  <c r="V66" i="2"/>
  <c r="U66" i="2"/>
  <c r="T66" i="2"/>
  <c r="S66" i="2"/>
  <c r="R66" i="2"/>
  <c r="Q66" i="2"/>
  <c r="P66" i="2"/>
  <c r="O66" i="2"/>
  <c r="N66" i="2"/>
  <c r="M66" i="2"/>
  <c r="L66" i="2"/>
  <c r="K66" i="2"/>
  <c r="J66" i="2"/>
  <c r="I66" i="2"/>
  <c r="H66" i="2"/>
  <c r="G66" i="2"/>
  <c r="F66" i="2"/>
  <c r="E66" i="2"/>
  <c r="D66" i="2"/>
  <c r="C66" i="2"/>
  <c r="BY65" i="2"/>
  <c r="BX65" i="2"/>
  <c r="BW65" i="2"/>
  <c r="BV65" i="2"/>
  <c r="BU65" i="2"/>
  <c r="BT65" i="2"/>
  <c r="BS65" i="2"/>
  <c r="BR65" i="2"/>
  <c r="BQ65" i="2"/>
  <c r="BP65" i="2"/>
  <c r="BO65" i="2"/>
  <c r="BN65" i="2"/>
  <c r="BM65" i="2"/>
  <c r="BL65" i="2"/>
  <c r="BK65" i="2"/>
  <c r="BJ65" i="2"/>
  <c r="BI65" i="2"/>
  <c r="BH65" i="2"/>
  <c r="BG65" i="2"/>
  <c r="BF65" i="2"/>
  <c r="BE65" i="2"/>
  <c r="BD65" i="2"/>
  <c r="BC65" i="2"/>
  <c r="BB65" i="2"/>
  <c r="BA65" i="2"/>
  <c r="AZ65" i="2"/>
  <c r="AY65" i="2"/>
  <c r="AX65" i="2"/>
  <c r="AW65" i="2"/>
  <c r="AV65" i="2"/>
  <c r="AS65" i="2"/>
  <c r="AR65" i="2"/>
  <c r="AQ65" i="2"/>
  <c r="AP65" i="2"/>
  <c r="AO65" i="2"/>
  <c r="AN65" i="2"/>
  <c r="AM65" i="2"/>
  <c r="AL65" i="2"/>
  <c r="AK65" i="2"/>
  <c r="AJ65" i="2"/>
  <c r="AI65" i="2"/>
  <c r="AH65" i="2"/>
  <c r="AG65" i="2"/>
  <c r="AF65" i="2"/>
  <c r="AE65" i="2"/>
  <c r="AD65" i="2"/>
  <c r="AC65" i="2"/>
  <c r="AB65" i="2"/>
  <c r="AA65" i="2"/>
  <c r="Z65" i="2"/>
  <c r="Y65" i="2"/>
  <c r="W65" i="2"/>
  <c r="V65" i="2"/>
  <c r="U65" i="2"/>
  <c r="T65" i="2"/>
  <c r="S65" i="2"/>
  <c r="R65" i="2"/>
  <c r="Q65" i="2"/>
  <c r="P65" i="2"/>
  <c r="O65" i="2"/>
  <c r="N65" i="2"/>
  <c r="M65" i="2"/>
  <c r="L65" i="2"/>
  <c r="K65" i="2"/>
  <c r="J65" i="2"/>
  <c r="I65" i="2"/>
  <c r="H65" i="2"/>
  <c r="G65" i="2"/>
  <c r="F65" i="2"/>
  <c r="E65" i="2"/>
  <c r="D65" i="2"/>
  <c r="C65" i="2"/>
  <c r="BY64" i="2"/>
  <c r="BX64" i="2"/>
  <c r="BW64" i="2"/>
  <c r="BV64" i="2"/>
  <c r="BU64" i="2"/>
  <c r="BT64" i="2"/>
  <c r="BS64" i="2"/>
  <c r="BR64" i="2"/>
  <c r="BQ64" i="2"/>
  <c r="BP64" i="2"/>
  <c r="BO64" i="2"/>
  <c r="BN64" i="2"/>
  <c r="BM64" i="2"/>
  <c r="BL64" i="2"/>
  <c r="BK64" i="2"/>
  <c r="BJ64" i="2"/>
  <c r="BI64" i="2"/>
  <c r="BH64" i="2"/>
  <c r="BG64" i="2"/>
  <c r="BF64" i="2"/>
  <c r="BE64" i="2"/>
  <c r="BD64" i="2"/>
  <c r="BC64" i="2"/>
  <c r="BB64" i="2"/>
  <c r="BA64" i="2"/>
  <c r="AZ64" i="2"/>
  <c r="AY64" i="2"/>
  <c r="AX64" i="2"/>
  <c r="AW64" i="2"/>
  <c r="AV64" i="2"/>
  <c r="AS64" i="2"/>
  <c r="AR64" i="2"/>
  <c r="AQ64" i="2"/>
  <c r="AP64" i="2"/>
  <c r="AO64" i="2"/>
  <c r="AN64" i="2"/>
  <c r="AM64" i="2"/>
  <c r="AL64" i="2"/>
  <c r="AK64" i="2"/>
  <c r="AJ64" i="2"/>
  <c r="AI64" i="2"/>
  <c r="AH64" i="2"/>
  <c r="AG64" i="2"/>
  <c r="AF64" i="2"/>
  <c r="AE64" i="2"/>
  <c r="AD64" i="2"/>
  <c r="AC64" i="2"/>
  <c r="AB64" i="2"/>
  <c r="AA64" i="2"/>
  <c r="Z64" i="2"/>
  <c r="Y64" i="2"/>
  <c r="W64" i="2"/>
  <c r="V64" i="2"/>
  <c r="U64" i="2"/>
  <c r="T64" i="2"/>
  <c r="S64" i="2"/>
  <c r="R64" i="2"/>
  <c r="Q64" i="2"/>
  <c r="P64" i="2"/>
  <c r="O64" i="2"/>
  <c r="N64" i="2"/>
  <c r="M64" i="2"/>
  <c r="L64" i="2"/>
  <c r="K64" i="2"/>
  <c r="J64" i="2"/>
  <c r="I64" i="2"/>
  <c r="H64" i="2"/>
  <c r="G64" i="2"/>
  <c r="F64" i="2"/>
  <c r="E64" i="2"/>
  <c r="D64" i="2"/>
  <c r="C64" i="2"/>
  <c r="BY63" i="2"/>
  <c r="BX63" i="2"/>
  <c r="BW63" i="2"/>
  <c r="BV63" i="2"/>
  <c r="BU63" i="2"/>
  <c r="BT63" i="2"/>
  <c r="BS63" i="2"/>
  <c r="BR63" i="2"/>
  <c r="BQ63" i="2"/>
  <c r="BP63" i="2"/>
  <c r="BO63" i="2"/>
  <c r="BN63" i="2"/>
  <c r="BM63" i="2"/>
  <c r="BL63" i="2"/>
  <c r="BK63" i="2"/>
  <c r="BJ63" i="2"/>
  <c r="BI63" i="2"/>
  <c r="BH63" i="2"/>
  <c r="BG63" i="2"/>
  <c r="BF63" i="2"/>
  <c r="BE63" i="2"/>
  <c r="BD63" i="2"/>
  <c r="BC63" i="2"/>
  <c r="BB63" i="2"/>
  <c r="BA63" i="2"/>
  <c r="AZ63" i="2"/>
  <c r="AY63" i="2"/>
  <c r="AX63" i="2"/>
  <c r="AW63" i="2"/>
  <c r="AV63" i="2"/>
  <c r="AS63" i="2"/>
  <c r="AR63" i="2"/>
  <c r="AQ63" i="2"/>
  <c r="AP63" i="2"/>
  <c r="AO63" i="2"/>
  <c r="AN63" i="2"/>
  <c r="AM63" i="2"/>
  <c r="AL63" i="2"/>
  <c r="AK63" i="2"/>
  <c r="AJ63" i="2"/>
  <c r="AI63" i="2"/>
  <c r="AH63" i="2"/>
  <c r="AG63" i="2"/>
  <c r="AF63" i="2"/>
  <c r="AE63" i="2"/>
  <c r="AD63" i="2"/>
  <c r="AC63" i="2"/>
  <c r="AB63" i="2"/>
  <c r="AA63" i="2"/>
  <c r="Z63" i="2"/>
  <c r="Y63" i="2"/>
  <c r="W63" i="2"/>
  <c r="V63" i="2"/>
  <c r="U63" i="2"/>
  <c r="T63" i="2"/>
  <c r="S63" i="2"/>
  <c r="R63" i="2"/>
  <c r="Q63" i="2"/>
  <c r="P63" i="2"/>
  <c r="O63" i="2"/>
  <c r="N63" i="2"/>
  <c r="M63" i="2"/>
  <c r="L63" i="2"/>
  <c r="K63" i="2"/>
  <c r="J63" i="2"/>
  <c r="I63" i="2"/>
  <c r="H63" i="2"/>
  <c r="G63" i="2"/>
  <c r="F63" i="2"/>
  <c r="E63" i="2"/>
  <c r="D63" i="2"/>
  <c r="C63" i="2"/>
  <c r="BY62" i="2"/>
  <c r="BX62" i="2"/>
  <c r="BW62" i="2"/>
  <c r="BV62" i="2"/>
  <c r="BU62" i="2"/>
  <c r="BT62" i="2"/>
  <c r="BS62" i="2"/>
  <c r="BR62" i="2"/>
  <c r="BQ62" i="2"/>
  <c r="BP62" i="2"/>
  <c r="BO62" i="2"/>
  <c r="BN62" i="2"/>
  <c r="BM62" i="2"/>
  <c r="BL62" i="2"/>
  <c r="BK62" i="2"/>
  <c r="BJ62" i="2"/>
  <c r="BI62" i="2"/>
  <c r="BH62" i="2"/>
  <c r="BG62" i="2"/>
  <c r="BF62" i="2"/>
  <c r="BE62" i="2"/>
  <c r="BD62" i="2"/>
  <c r="BC62" i="2"/>
  <c r="BB62" i="2"/>
  <c r="BA62" i="2"/>
  <c r="AZ62" i="2"/>
  <c r="AY62" i="2"/>
  <c r="AX62" i="2"/>
  <c r="AW62" i="2"/>
  <c r="AV62" i="2"/>
  <c r="AS62" i="2"/>
  <c r="AR62" i="2"/>
  <c r="AQ62" i="2"/>
  <c r="AP62" i="2"/>
  <c r="AO62" i="2"/>
  <c r="AN62" i="2"/>
  <c r="AM62" i="2"/>
  <c r="AL62" i="2"/>
  <c r="AK62" i="2"/>
  <c r="AJ62" i="2"/>
  <c r="AI62" i="2"/>
  <c r="AH62" i="2"/>
  <c r="AG62" i="2"/>
  <c r="AF62" i="2"/>
  <c r="AE62" i="2"/>
  <c r="AD62" i="2"/>
  <c r="AC62" i="2"/>
  <c r="AB62" i="2"/>
  <c r="AA62" i="2"/>
  <c r="Z62" i="2"/>
  <c r="Y62" i="2"/>
  <c r="W62" i="2"/>
  <c r="V62" i="2"/>
  <c r="U62" i="2"/>
  <c r="T62" i="2"/>
  <c r="S62" i="2"/>
  <c r="R62" i="2"/>
  <c r="Q62" i="2"/>
  <c r="P62" i="2"/>
  <c r="O62" i="2"/>
  <c r="N62" i="2"/>
  <c r="M62" i="2"/>
  <c r="L62" i="2"/>
  <c r="K62" i="2"/>
  <c r="J62" i="2"/>
  <c r="I62" i="2"/>
  <c r="H62" i="2"/>
  <c r="G62" i="2"/>
  <c r="F62" i="2"/>
  <c r="E62" i="2"/>
  <c r="D62" i="2"/>
  <c r="C62" i="2"/>
  <c r="BY61" i="2"/>
  <c r="BX61" i="2"/>
  <c r="BW61" i="2"/>
  <c r="BV61" i="2"/>
  <c r="BU61" i="2"/>
  <c r="BT61" i="2"/>
  <c r="BS61" i="2"/>
  <c r="BR61" i="2"/>
  <c r="BQ61" i="2"/>
  <c r="BP61" i="2"/>
  <c r="BO61" i="2"/>
  <c r="BN61" i="2"/>
  <c r="BM61" i="2"/>
  <c r="BL61" i="2"/>
  <c r="BK61" i="2"/>
  <c r="BJ61" i="2"/>
  <c r="BI61" i="2"/>
  <c r="BH61" i="2"/>
  <c r="BG61" i="2"/>
  <c r="BF61" i="2"/>
  <c r="BE61" i="2"/>
  <c r="BD61" i="2"/>
  <c r="BC61" i="2"/>
  <c r="BB61" i="2"/>
  <c r="BA61" i="2"/>
  <c r="AZ61" i="2"/>
  <c r="AY61" i="2"/>
  <c r="AX61" i="2"/>
  <c r="AW61" i="2"/>
  <c r="AV61" i="2"/>
  <c r="AS61" i="2"/>
  <c r="AR61" i="2"/>
  <c r="AQ61" i="2"/>
  <c r="AP61" i="2"/>
  <c r="AO61" i="2"/>
  <c r="AN61" i="2"/>
  <c r="AM61" i="2"/>
  <c r="AL61" i="2"/>
  <c r="AK61" i="2"/>
  <c r="AJ61" i="2"/>
  <c r="AI61" i="2"/>
  <c r="AH61" i="2"/>
  <c r="AG61" i="2"/>
  <c r="AF61" i="2"/>
  <c r="AE61" i="2"/>
  <c r="AD61" i="2"/>
  <c r="AC61" i="2"/>
  <c r="AB61" i="2"/>
  <c r="AA61" i="2"/>
  <c r="Z61" i="2"/>
  <c r="Y61" i="2"/>
  <c r="W61" i="2"/>
  <c r="V61" i="2"/>
  <c r="U61" i="2"/>
  <c r="T61" i="2"/>
  <c r="S61" i="2"/>
  <c r="R61" i="2"/>
  <c r="Q61" i="2"/>
  <c r="P61" i="2"/>
  <c r="O61" i="2"/>
  <c r="N61" i="2"/>
  <c r="M61" i="2"/>
  <c r="L61" i="2"/>
  <c r="K61" i="2"/>
  <c r="J61" i="2"/>
  <c r="I61" i="2"/>
  <c r="H61" i="2"/>
  <c r="G61" i="2"/>
  <c r="F61" i="2"/>
  <c r="E61" i="2"/>
  <c r="D61" i="2"/>
  <c r="C61" i="2"/>
  <c r="BY60" i="2"/>
  <c r="BX60" i="2"/>
  <c r="BW60" i="2"/>
  <c r="BV60" i="2"/>
  <c r="BU60" i="2"/>
  <c r="BT60" i="2"/>
  <c r="BS60" i="2"/>
  <c r="BR60" i="2"/>
  <c r="BQ60" i="2"/>
  <c r="BP60" i="2"/>
  <c r="BO60" i="2"/>
  <c r="BN60" i="2"/>
  <c r="BM60" i="2"/>
  <c r="BL60" i="2"/>
  <c r="BK60" i="2"/>
  <c r="BJ60" i="2"/>
  <c r="BI60" i="2"/>
  <c r="BH60" i="2"/>
  <c r="BG60" i="2"/>
  <c r="BF60" i="2"/>
  <c r="BE60" i="2"/>
  <c r="BD60" i="2"/>
  <c r="BC60" i="2"/>
  <c r="BB60" i="2"/>
  <c r="BA60" i="2"/>
  <c r="AZ60" i="2"/>
  <c r="AY60" i="2"/>
  <c r="AX60" i="2"/>
  <c r="AW60" i="2"/>
  <c r="AV60" i="2"/>
  <c r="AS60" i="2"/>
  <c r="AR60" i="2"/>
  <c r="AQ60" i="2"/>
  <c r="AP60" i="2"/>
  <c r="AO60" i="2"/>
  <c r="AN60" i="2"/>
  <c r="AM60" i="2"/>
  <c r="AL60" i="2"/>
  <c r="AK60" i="2"/>
  <c r="AJ60" i="2"/>
  <c r="AI60" i="2"/>
  <c r="AH60" i="2"/>
  <c r="AG60" i="2"/>
  <c r="AF60" i="2"/>
  <c r="AE60" i="2"/>
  <c r="AD60" i="2"/>
  <c r="AC60" i="2"/>
  <c r="AB60" i="2"/>
  <c r="AA60" i="2"/>
  <c r="Z60" i="2"/>
  <c r="Y60" i="2"/>
  <c r="W60" i="2"/>
  <c r="V60" i="2"/>
  <c r="U60" i="2"/>
  <c r="T60" i="2"/>
  <c r="S60" i="2"/>
  <c r="R60" i="2"/>
  <c r="Q60" i="2"/>
  <c r="P60" i="2"/>
  <c r="O60" i="2"/>
  <c r="N60" i="2"/>
  <c r="M60" i="2"/>
  <c r="L60" i="2"/>
  <c r="K60" i="2"/>
  <c r="J60" i="2"/>
  <c r="I60" i="2"/>
  <c r="H60" i="2"/>
  <c r="G60" i="2"/>
  <c r="F60" i="2"/>
  <c r="E60" i="2"/>
  <c r="D60" i="2"/>
  <c r="C60" i="2"/>
  <c r="BY59" i="2"/>
  <c r="BX59" i="2"/>
  <c r="BW59" i="2"/>
  <c r="BV59" i="2"/>
  <c r="BU59" i="2"/>
  <c r="BT59" i="2"/>
  <c r="BS59" i="2"/>
  <c r="BR59" i="2"/>
  <c r="BQ59" i="2"/>
  <c r="BP59" i="2"/>
  <c r="BO59" i="2"/>
  <c r="BN59" i="2"/>
  <c r="BM59" i="2"/>
  <c r="BL59" i="2"/>
  <c r="BK59" i="2"/>
  <c r="BJ59" i="2"/>
  <c r="BI59" i="2"/>
  <c r="BH59" i="2"/>
  <c r="BG59" i="2"/>
  <c r="BF59" i="2"/>
  <c r="BE59" i="2"/>
  <c r="BD59" i="2"/>
  <c r="BC59" i="2"/>
  <c r="BB59" i="2"/>
  <c r="BA59" i="2"/>
  <c r="AZ59" i="2"/>
  <c r="AY59" i="2"/>
  <c r="AX59" i="2"/>
  <c r="AW59" i="2"/>
  <c r="AV59" i="2"/>
  <c r="AS59" i="2"/>
  <c r="AR59" i="2"/>
  <c r="AQ59" i="2"/>
  <c r="AP59" i="2"/>
  <c r="AO59" i="2"/>
  <c r="AN59" i="2"/>
  <c r="AM59" i="2"/>
  <c r="AL59" i="2"/>
  <c r="AK59" i="2"/>
  <c r="AJ59" i="2"/>
  <c r="AI59" i="2"/>
  <c r="AH59" i="2"/>
  <c r="AG59" i="2"/>
  <c r="AF59" i="2"/>
  <c r="AE59" i="2"/>
  <c r="AD59" i="2"/>
  <c r="AC59" i="2"/>
  <c r="AB59" i="2"/>
  <c r="AA59" i="2"/>
  <c r="Z59" i="2"/>
  <c r="Y59" i="2"/>
  <c r="W59" i="2"/>
  <c r="V59" i="2"/>
  <c r="U59" i="2"/>
  <c r="T59" i="2"/>
  <c r="S59" i="2"/>
  <c r="R59" i="2"/>
  <c r="Q59" i="2"/>
  <c r="P59" i="2"/>
  <c r="O59" i="2"/>
  <c r="N59" i="2"/>
  <c r="M59" i="2"/>
  <c r="L59" i="2"/>
  <c r="K59" i="2"/>
  <c r="J59" i="2"/>
  <c r="I59" i="2"/>
  <c r="H59" i="2"/>
  <c r="G59" i="2"/>
  <c r="F59" i="2"/>
  <c r="E59" i="2"/>
  <c r="D59" i="2"/>
  <c r="C59" i="2"/>
  <c r="BY58" i="2"/>
  <c r="BX58" i="2"/>
  <c r="BW58" i="2"/>
  <c r="BV58" i="2"/>
  <c r="BU58" i="2"/>
  <c r="BT58" i="2"/>
  <c r="BS58" i="2"/>
  <c r="BR58" i="2"/>
  <c r="BQ58" i="2"/>
  <c r="BP58" i="2"/>
  <c r="BO58" i="2"/>
  <c r="BN58" i="2"/>
  <c r="BM58" i="2"/>
  <c r="BL58" i="2"/>
  <c r="BK58" i="2"/>
  <c r="BJ58" i="2"/>
  <c r="BI58" i="2"/>
  <c r="BH58" i="2"/>
  <c r="BG58" i="2"/>
  <c r="BF58" i="2"/>
  <c r="BE58" i="2"/>
  <c r="BD58" i="2"/>
  <c r="BC58" i="2"/>
  <c r="BB58" i="2"/>
  <c r="BA58" i="2"/>
  <c r="AZ58" i="2"/>
  <c r="AY58" i="2"/>
  <c r="AX58" i="2"/>
  <c r="AW58" i="2"/>
  <c r="AV58" i="2"/>
  <c r="AS58" i="2"/>
  <c r="AR58" i="2"/>
  <c r="AQ58" i="2"/>
  <c r="AP58" i="2"/>
  <c r="AO58" i="2"/>
  <c r="AN58" i="2"/>
  <c r="AM58" i="2"/>
  <c r="AL58" i="2"/>
  <c r="AK58" i="2"/>
  <c r="AJ58" i="2"/>
  <c r="AI58" i="2"/>
  <c r="AH58" i="2"/>
  <c r="AG58" i="2"/>
  <c r="AF58" i="2"/>
  <c r="AE58" i="2"/>
  <c r="AD58" i="2"/>
  <c r="AC58" i="2"/>
  <c r="AB58" i="2"/>
  <c r="AA58" i="2"/>
  <c r="Z58" i="2"/>
  <c r="Y58" i="2"/>
  <c r="W58" i="2"/>
  <c r="V58" i="2"/>
  <c r="U58" i="2"/>
  <c r="T58" i="2"/>
  <c r="S58" i="2"/>
  <c r="R58" i="2"/>
  <c r="Q58" i="2"/>
  <c r="P58" i="2"/>
  <c r="O58" i="2"/>
  <c r="N58" i="2"/>
  <c r="M58" i="2"/>
  <c r="L58" i="2"/>
  <c r="K58" i="2"/>
  <c r="J58" i="2"/>
  <c r="I58" i="2"/>
  <c r="H58" i="2"/>
  <c r="G58" i="2"/>
  <c r="F58" i="2"/>
  <c r="E58" i="2"/>
  <c r="D58" i="2"/>
  <c r="C58" i="2"/>
  <c r="BY57" i="2"/>
  <c r="BX57" i="2"/>
  <c r="BW57" i="2"/>
  <c r="BV57" i="2"/>
  <c r="BU57" i="2"/>
  <c r="BT57" i="2"/>
  <c r="BS57" i="2"/>
  <c r="BR57" i="2"/>
  <c r="BQ57" i="2"/>
  <c r="BP57" i="2"/>
  <c r="BO57" i="2"/>
  <c r="BN57" i="2"/>
  <c r="BM57" i="2"/>
  <c r="BL57" i="2"/>
  <c r="BK57" i="2"/>
  <c r="BJ57" i="2"/>
  <c r="BI57" i="2"/>
  <c r="BH57" i="2"/>
  <c r="BG57" i="2"/>
  <c r="BF57" i="2"/>
  <c r="BE57" i="2"/>
  <c r="BD57" i="2"/>
  <c r="BC57" i="2"/>
  <c r="BB57" i="2"/>
  <c r="BA57" i="2"/>
  <c r="AZ57" i="2"/>
  <c r="AY57" i="2"/>
  <c r="AX57" i="2"/>
  <c r="AW57" i="2"/>
  <c r="AV57" i="2"/>
  <c r="AS57" i="2"/>
  <c r="AR57" i="2"/>
  <c r="AQ57" i="2"/>
  <c r="AP57" i="2"/>
  <c r="AO57" i="2"/>
  <c r="AN57" i="2"/>
  <c r="AM57" i="2"/>
  <c r="AL57" i="2"/>
  <c r="AK57" i="2"/>
  <c r="AJ57" i="2"/>
  <c r="AI57" i="2"/>
  <c r="AH57" i="2"/>
  <c r="AG57" i="2"/>
  <c r="AF57" i="2"/>
  <c r="AE57" i="2"/>
  <c r="AD57" i="2"/>
  <c r="AC57" i="2"/>
  <c r="AB57" i="2"/>
  <c r="AA57" i="2"/>
  <c r="Z57" i="2"/>
  <c r="Y57" i="2"/>
  <c r="W57" i="2"/>
  <c r="V57" i="2"/>
  <c r="U57" i="2"/>
  <c r="T57" i="2"/>
  <c r="S57" i="2"/>
  <c r="R57" i="2"/>
  <c r="Q57" i="2"/>
  <c r="P57" i="2"/>
  <c r="O57" i="2"/>
  <c r="N57" i="2"/>
  <c r="M57" i="2"/>
  <c r="L57" i="2"/>
  <c r="K57" i="2"/>
  <c r="J57" i="2"/>
  <c r="I57" i="2"/>
  <c r="H57" i="2"/>
  <c r="G57" i="2"/>
  <c r="F57" i="2"/>
  <c r="E57" i="2"/>
  <c r="D57" i="2"/>
  <c r="C57" i="2"/>
  <c r="BY56" i="2"/>
  <c r="BX56" i="2"/>
  <c r="BW56" i="2"/>
  <c r="BV56" i="2"/>
  <c r="BU56" i="2"/>
  <c r="BT56" i="2"/>
  <c r="BS56" i="2"/>
  <c r="BR56" i="2"/>
  <c r="BQ56" i="2"/>
  <c r="BP56" i="2"/>
  <c r="BO56" i="2"/>
  <c r="BN56" i="2"/>
  <c r="BM56" i="2"/>
  <c r="BL56" i="2"/>
  <c r="BK56" i="2"/>
  <c r="BJ56" i="2"/>
  <c r="BI56" i="2"/>
  <c r="BH56" i="2"/>
  <c r="BG56" i="2"/>
  <c r="BF56" i="2"/>
  <c r="BE56" i="2"/>
  <c r="BD56" i="2"/>
  <c r="BC56" i="2"/>
  <c r="BB56" i="2"/>
  <c r="BA56" i="2"/>
  <c r="AZ56" i="2"/>
  <c r="AY56" i="2"/>
  <c r="AX56" i="2"/>
  <c r="AW56" i="2"/>
  <c r="AV56" i="2"/>
  <c r="AS56" i="2"/>
  <c r="AR56" i="2"/>
  <c r="AQ56" i="2"/>
  <c r="AP56" i="2"/>
  <c r="AO56" i="2"/>
  <c r="AN56" i="2"/>
  <c r="AM56" i="2"/>
  <c r="AL56" i="2"/>
  <c r="AK56" i="2"/>
  <c r="AJ56" i="2"/>
  <c r="AI56" i="2"/>
  <c r="AH56" i="2"/>
  <c r="AG56" i="2"/>
  <c r="AF56" i="2"/>
  <c r="AE56" i="2"/>
  <c r="AD56" i="2"/>
  <c r="AC56" i="2"/>
  <c r="AB56" i="2"/>
  <c r="AA56" i="2"/>
  <c r="Z56" i="2"/>
  <c r="Y56" i="2"/>
  <c r="W56" i="2"/>
  <c r="V56" i="2"/>
  <c r="U56" i="2"/>
  <c r="T56" i="2"/>
  <c r="S56" i="2"/>
  <c r="R56" i="2"/>
  <c r="Q56" i="2"/>
  <c r="P56" i="2"/>
  <c r="O56" i="2"/>
  <c r="N56" i="2"/>
  <c r="M56" i="2"/>
  <c r="L56" i="2"/>
  <c r="K56" i="2"/>
  <c r="J56" i="2"/>
  <c r="I56" i="2"/>
  <c r="H56" i="2"/>
  <c r="G56" i="2"/>
  <c r="F56" i="2"/>
  <c r="E56" i="2"/>
  <c r="D56" i="2"/>
  <c r="C56" i="2"/>
  <c r="BY55" i="2"/>
  <c r="BX55" i="2"/>
  <c r="BW55" i="2"/>
  <c r="BV55" i="2"/>
  <c r="BU55" i="2"/>
  <c r="BT55" i="2"/>
  <c r="BS55" i="2"/>
  <c r="BR55" i="2"/>
  <c r="BQ55" i="2"/>
  <c r="BP55" i="2"/>
  <c r="BO55" i="2"/>
  <c r="BN55" i="2"/>
  <c r="BM55" i="2"/>
  <c r="BL55" i="2"/>
  <c r="BK55" i="2"/>
  <c r="BJ55" i="2"/>
  <c r="BI55" i="2"/>
  <c r="BH55" i="2"/>
  <c r="BG55" i="2"/>
  <c r="BF55" i="2"/>
  <c r="BE55" i="2"/>
  <c r="BD55" i="2"/>
  <c r="BC55" i="2"/>
  <c r="BB55" i="2"/>
  <c r="BA55" i="2"/>
  <c r="AZ55" i="2"/>
  <c r="AY55" i="2"/>
  <c r="AX55" i="2"/>
  <c r="AW55" i="2"/>
  <c r="AV55" i="2"/>
  <c r="AS55" i="2"/>
  <c r="AR55" i="2"/>
  <c r="AQ55" i="2"/>
  <c r="AP55" i="2"/>
  <c r="AO55" i="2"/>
  <c r="AN55" i="2"/>
  <c r="AM55" i="2"/>
  <c r="AL55" i="2"/>
  <c r="AK55" i="2"/>
  <c r="AJ55" i="2"/>
  <c r="AI55" i="2"/>
  <c r="AH55" i="2"/>
  <c r="AG55" i="2"/>
  <c r="AF55" i="2"/>
  <c r="AE55" i="2"/>
  <c r="AD55" i="2"/>
  <c r="AC55" i="2"/>
  <c r="AB55" i="2"/>
  <c r="AA55" i="2"/>
  <c r="Z55" i="2"/>
  <c r="Y55" i="2"/>
  <c r="W55" i="2"/>
  <c r="V55" i="2"/>
  <c r="U55" i="2"/>
  <c r="T55" i="2"/>
  <c r="S55" i="2"/>
  <c r="R55" i="2"/>
  <c r="Q55" i="2"/>
  <c r="P55" i="2"/>
  <c r="O55" i="2"/>
  <c r="N55" i="2"/>
  <c r="M55" i="2"/>
  <c r="L55" i="2"/>
  <c r="K55" i="2"/>
  <c r="J55" i="2"/>
  <c r="I55" i="2"/>
  <c r="H55" i="2"/>
  <c r="G55" i="2"/>
  <c r="F55" i="2"/>
  <c r="E55" i="2"/>
  <c r="D55" i="2"/>
  <c r="C55" i="2"/>
  <c r="BY54" i="2"/>
  <c r="BX54" i="2"/>
  <c r="BW54" i="2"/>
  <c r="BV54" i="2"/>
  <c r="BU54" i="2"/>
  <c r="BT54" i="2"/>
  <c r="BS54" i="2"/>
  <c r="BR54" i="2"/>
  <c r="BQ54" i="2"/>
  <c r="BP54" i="2"/>
  <c r="BO54" i="2"/>
  <c r="BN54" i="2"/>
  <c r="BM54" i="2"/>
  <c r="BL54" i="2"/>
  <c r="BK54" i="2"/>
  <c r="BJ54" i="2"/>
  <c r="BI54" i="2"/>
  <c r="BH54" i="2"/>
  <c r="BG54" i="2"/>
  <c r="BF54" i="2"/>
  <c r="BE54" i="2"/>
  <c r="BD54" i="2"/>
  <c r="BC54" i="2"/>
  <c r="BB54" i="2"/>
  <c r="BA54" i="2"/>
  <c r="AZ54" i="2"/>
  <c r="AY54" i="2"/>
  <c r="AX54" i="2"/>
  <c r="AW54" i="2"/>
  <c r="AV54" i="2"/>
  <c r="AS54" i="2"/>
  <c r="AR54" i="2"/>
  <c r="AQ54" i="2"/>
  <c r="AP54" i="2"/>
  <c r="AO54" i="2"/>
  <c r="AN54" i="2"/>
  <c r="AM54" i="2"/>
  <c r="AL54" i="2"/>
  <c r="AK54" i="2"/>
  <c r="AJ54" i="2"/>
  <c r="AI54" i="2"/>
  <c r="AH54" i="2"/>
  <c r="AG54" i="2"/>
  <c r="AF54" i="2"/>
  <c r="AE54" i="2"/>
  <c r="AD54" i="2"/>
  <c r="AC54" i="2"/>
  <c r="AB54" i="2"/>
  <c r="AA54" i="2"/>
  <c r="Z54" i="2"/>
  <c r="Y54" i="2"/>
  <c r="W54" i="2"/>
  <c r="V54" i="2"/>
  <c r="U54" i="2"/>
  <c r="T54" i="2"/>
  <c r="S54" i="2"/>
  <c r="R54" i="2"/>
  <c r="Q54" i="2"/>
  <c r="P54" i="2"/>
  <c r="O54" i="2"/>
  <c r="N54" i="2"/>
  <c r="M54" i="2"/>
  <c r="L54" i="2"/>
  <c r="K54" i="2"/>
  <c r="J54" i="2"/>
  <c r="I54" i="2"/>
  <c r="H54" i="2"/>
  <c r="G54" i="2"/>
  <c r="F54" i="2"/>
  <c r="E54" i="2"/>
  <c r="D54" i="2"/>
  <c r="C54" i="2"/>
  <c r="BY53" i="2"/>
  <c r="BX53" i="2"/>
  <c r="BW53" i="2"/>
  <c r="BV53" i="2"/>
  <c r="BU53" i="2"/>
  <c r="BT53" i="2"/>
  <c r="BS53" i="2"/>
  <c r="BR53" i="2"/>
  <c r="BQ53" i="2"/>
  <c r="BP53" i="2"/>
  <c r="BO53" i="2"/>
  <c r="BN53" i="2"/>
  <c r="BM53" i="2"/>
  <c r="BL53" i="2"/>
  <c r="BK53" i="2"/>
  <c r="BJ53" i="2"/>
  <c r="BI53" i="2"/>
  <c r="BH53" i="2"/>
  <c r="BG53" i="2"/>
  <c r="BF53" i="2"/>
  <c r="BE53" i="2"/>
  <c r="BD53" i="2"/>
  <c r="BC53" i="2"/>
  <c r="BB53" i="2"/>
  <c r="BA53" i="2"/>
  <c r="AZ53" i="2"/>
  <c r="AY53" i="2"/>
  <c r="AX53" i="2"/>
  <c r="AW53" i="2"/>
  <c r="AV53" i="2"/>
  <c r="AS53" i="2"/>
  <c r="AR53" i="2"/>
  <c r="AQ53" i="2"/>
  <c r="AP53" i="2"/>
  <c r="AO53" i="2"/>
  <c r="AN53" i="2"/>
  <c r="AM53" i="2"/>
  <c r="AL53" i="2"/>
  <c r="AK53" i="2"/>
  <c r="AJ53" i="2"/>
  <c r="AI53" i="2"/>
  <c r="AH53" i="2"/>
  <c r="AG53" i="2"/>
  <c r="AF53" i="2"/>
  <c r="AE53" i="2"/>
  <c r="AD53" i="2"/>
  <c r="AC53" i="2"/>
  <c r="AB53" i="2"/>
  <c r="AA53" i="2"/>
  <c r="Z53" i="2"/>
  <c r="Y53" i="2"/>
  <c r="W53" i="2"/>
  <c r="V53" i="2"/>
  <c r="U53" i="2"/>
  <c r="T53" i="2"/>
  <c r="S53" i="2"/>
  <c r="R53" i="2"/>
  <c r="Q53" i="2"/>
  <c r="P53" i="2"/>
  <c r="O53" i="2"/>
  <c r="N53" i="2"/>
  <c r="M53" i="2"/>
  <c r="L53" i="2"/>
  <c r="K53" i="2"/>
  <c r="J53" i="2"/>
  <c r="I53" i="2"/>
  <c r="H53" i="2"/>
  <c r="G53" i="2"/>
  <c r="F53" i="2"/>
  <c r="E53" i="2"/>
  <c r="D53" i="2"/>
  <c r="C53" i="2"/>
  <c r="BY52" i="2"/>
  <c r="BX52" i="2"/>
  <c r="BW52" i="2"/>
  <c r="BV52" i="2"/>
  <c r="BU52" i="2"/>
  <c r="BT52" i="2"/>
  <c r="BS52" i="2"/>
  <c r="BR52" i="2"/>
  <c r="BQ52" i="2"/>
  <c r="BP52" i="2"/>
  <c r="BO52" i="2"/>
  <c r="BN52" i="2"/>
  <c r="BM52" i="2"/>
  <c r="BL52" i="2"/>
  <c r="BK52" i="2"/>
  <c r="BJ52" i="2"/>
  <c r="BI52" i="2"/>
  <c r="BH52" i="2"/>
  <c r="BG52" i="2"/>
  <c r="BF52" i="2"/>
  <c r="BE52" i="2"/>
  <c r="BD52" i="2"/>
  <c r="BC52" i="2"/>
  <c r="BB52" i="2"/>
  <c r="BA52" i="2"/>
  <c r="AZ52" i="2"/>
  <c r="AY52" i="2"/>
  <c r="AX52" i="2"/>
  <c r="AW52" i="2"/>
  <c r="AV52" i="2"/>
  <c r="AS52" i="2"/>
  <c r="AR52" i="2"/>
  <c r="AQ52" i="2"/>
  <c r="AP52" i="2"/>
  <c r="AO52" i="2"/>
  <c r="AN52" i="2"/>
  <c r="AM52" i="2"/>
  <c r="AL52" i="2"/>
  <c r="AK52" i="2"/>
  <c r="AJ52" i="2"/>
  <c r="AI52" i="2"/>
  <c r="AH52" i="2"/>
  <c r="AG52" i="2"/>
  <c r="AF52" i="2"/>
  <c r="AE52" i="2"/>
  <c r="AD52" i="2"/>
  <c r="AC52" i="2"/>
  <c r="AB52" i="2"/>
  <c r="AA52" i="2"/>
  <c r="Z52" i="2"/>
  <c r="Y52" i="2"/>
  <c r="W52" i="2"/>
  <c r="V52" i="2"/>
  <c r="U52" i="2"/>
  <c r="T52" i="2"/>
  <c r="S52" i="2"/>
  <c r="R52" i="2"/>
  <c r="Q52" i="2"/>
  <c r="P52" i="2"/>
  <c r="O52" i="2"/>
  <c r="N52" i="2"/>
  <c r="M52" i="2"/>
  <c r="L52" i="2"/>
  <c r="K52" i="2"/>
  <c r="J52" i="2"/>
  <c r="I52" i="2"/>
  <c r="H52" i="2"/>
  <c r="G52" i="2"/>
  <c r="F52" i="2"/>
  <c r="E52" i="2"/>
  <c r="D52" i="2"/>
  <c r="C52" i="2"/>
  <c r="BY51" i="2"/>
  <c r="BX51" i="2"/>
  <c r="BW51" i="2"/>
  <c r="BV51" i="2"/>
  <c r="BU51" i="2"/>
  <c r="BT51" i="2"/>
  <c r="BS51" i="2"/>
  <c r="BR51" i="2"/>
  <c r="BQ51" i="2"/>
  <c r="BP51" i="2"/>
  <c r="BO51" i="2"/>
  <c r="BN51" i="2"/>
  <c r="BM51" i="2"/>
  <c r="BL51" i="2"/>
  <c r="BK51" i="2"/>
  <c r="BJ51" i="2"/>
  <c r="BI51" i="2"/>
  <c r="BH51" i="2"/>
  <c r="BG51" i="2"/>
  <c r="BF51" i="2"/>
  <c r="BE51" i="2"/>
  <c r="BD51" i="2"/>
  <c r="BC51" i="2"/>
  <c r="BB51" i="2"/>
  <c r="BA51" i="2"/>
  <c r="AZ51" i="2"/>
  <c r="AY51" i="2"/>
  <c r="AX51" i="2"/>
  <c r="AW51" i="2"/>
  <c r="AV51" i="2"/>
  <c r="AS51" i="2"/>
  <c r="AR51" i="2"/>
  <c r="AQ51" i="2"/>
  <c r="AP51" i="2"/>
  <c r="AO51" i="2"/>
  <c r="AN51" i="2"/>
  <c r="AM51" i="2"/>
  <c r="AL51" i="2"/>
  <c r="AK51" i="2"/>
  <c r="AJ51" i="2"/>
  <c r="AI51" i="2"/>
  <c r="AH51" i="2"/>
  <c r="AG51" i="2"/>
  <c r="AF51" i="2"/>
  <c r="AE51" i="2"/>
  <c r="AD51" i="2"/>
  <c r="AC51" i="2"/>
  <c r="AB51" i="2"/>
  <c r="AA51" i="2"/>
  <c r="Z51" i="2"/>
  <c r="Y51" i="2"/>
  <c r="W51" i="2"/>
  <c r="V51" i="2"/>
  <c r="U51" i="2"/>
  <c r="T51" i="2"/>
  <c r="S51" i="2"/>
  <c r="R51" i="2"/>
  <c r="Q51" i="2"/>
  <c r="P51" i="2"/>
  <c r="O51" i="2"/>
  <c r="N51" i="2"/>
  <c r="M51" i="2"/>
  <c r="L51" i="2"/>
  <c r="K51" i="2"/>
  <c r="J51" i="2"/>
  <c r="I51" i="2"/>
  <c r="H51" i="2"/>
  <c r="G51" i="2"/>
  <c r="F51" i="2"/>
  <c r="E51" i="2"/>
  <c r="D51" i="2"/>
  <c r="C51" i="2"/>
  <c r="BY50" i="2"/>
  <c r="BX50" i="2"/>
  <c r="BW50" i="2"/>
  <c r="BV50" i="2"/>
  <c r="BU50" i="2"/>
  <c r="BT50" i="2"/>
  <c r="BS50" i="2"/>
  <c r="BR50" i="2"/>
  <c r="BQ50" i="2"/>
  <c r="BP50" i="2"/>
  <c r="BO50" i="2"/>
  <c r="BN50" i="2"/>
  <c r="BM50" i="2"/>
  <c r="BL50" i="2"/>
  <c r="BK50" i="2"/>
  <c r="BJ50" i="2"/>
  <c r="BI50" i="2"/>
  <c r="BH50" i="2"/>
  <c r="BG50" i="2"/>
  <c r="BF50" i="2"/>
  <c r="BE50" i="2"/>
  <c r="BD50" i="2"/>
  <c r="BC50" i="2"/>
  <c r="BB50" i="2"/>
  <c r="BA50" i="2"/>
  <c r="AZ50" i="2"/>
  <c r="AY50" i="2"/>
  <c r="AX50" i="2"/>
  <c r="AW50" i="2"/>
  <c r="AV50" i="2"/>
  <c r="AS50" i="2"/>
  <c r="AR50" i="2"/>
  <c r="AQ50" i="2"/>
  <c r="AP50" i="2"/>
  <c r="AO50" i="2"/>
  <c r="AN50" i="2"/>
  <c r="AM50" i="2"/>
  <c r="AL50" i="2"/>
  <c r="AK50" i="2"/>
  <c r="AJ50" i="2"/>
  <c r="AI50" i="2"/>
  <c r="AH50" i="2"/>
  <c r="AG50" i="2"/>
  <c r="AF50" i="2"/>
  <c r="AE50" i="2"/>
  <c r="AD50" i="2"/>
  <c r="AC50" i="2"/>
  <c r="AB50" i="2"/>
  <c r="AA50" i="2"/>
  <c r="Z50" i="2"/>
  <c r="Y50" i="2"/>
  <c r="W50" i="2"/>
  <c r="V50" i="2"/>
  <c r="U50" i="2"/>
  <c r="T50" i="2"/>
  <c r="S50" i="2"/>
  <c r="R50" i="2"/>
  <c r="Q50" i="2"/>
  <c r="P50" i="2"/>
  <c r="O50" i="2"/>
  <c r="N50" i="2"/>
  <c r="M50" i="2"/>
  <c r="L50" i="2"/>
  <c r="K50" i="2"/>
  <c r="J50" i="2"/>
  <c r="I50" i="2"/>
  <c r="H50" i="2"/>
  <c r="G50" i="2"/>
  <c r="F50" i="2"/>
  <c r="E50" i="2"/>
  <c r="D50" i="2"/>
  <c r="C50" i="2"/>
  <c r="BY49" i="2"/>
  <c r="BX49" i="2"/>
  <c r="BW49" i="2"/>
  <c r="BV49" i="2"/>
  <c r="BU49" i="2"/>
  <c r="BT49" i="2"/>
  <c r="BS49" i="2"/>
  <c r="BR49" i="2"/>
  <c r="BQ49" i="2"/>
  <c r="BP49" i="2"/>
  <c r="BO49" i="2"/>
  <c r="BN49" i="2"/>
  <c r="BM49" i="2"/>
  <c r="BL49" i="2"/>
  <c r="BK49" i="2"/>
  <c r="BJ49" i="2"/>
  <c r="BI49" i="2"/>
  <c r="BH49" i="2"/>
  <c r="BG49" i="2"/>
  <c r="BF49" i="2"/>
  <c r="BE49" i="2"/>
  <c r="BD49" i="2"/>
  <c r="BC49" i="2"/>
  <c r="BB49" i="2"/>
  <c r="BA49" i="2"/>
  <c r="AZ49" i="2"/>
  <c r="AY49" i="2"/>
  <c r="AX49" i="2"/>
  <c r="AW49" i="2"/>
  <c r="AV49" i="2"/>
  <c r="AS49" i="2"/>
  <c r="AR49" i="2"/>
  <c r="AQ49" i="2"/>
  <c r="AP49" i="2"/>
  <c r="AO49" i="2"/>
  <c r="AN49" i="2"/>
  <c r="AM49" i="2"/>
  <c r="AL49" i="2"/>
  <c r="AK49" i="2"/>
  <c r="AJ49" i="2"/>
  <c r="AI49" i="2"/>
  <c r="AH49" i="2"/>
  <c r="AG49" i="2"/>
  <c r="AF49" i="2"/>
  <c r="AE49" i="2"/>
  <c r="AD49" i="2"/>
  <c r="AC49" i="2"/>
  <c r="AB49" i="2"/>
  <c r="AA49" i="2"/>
  <c r="Z49" i="2"/>
  <c r="Y49" i="2"/>
  <c r="W49" i="2"/>
  <c r="V49" i="2"/>
  <c r="U49" i="2"/>
  <c r="T49" i="2"/>
  <c r="S49" i="2"/>
  <c r="R49" i="2"/>
  <c r="Q49" i="2"/>
  <c r="P49" i="2"/>
  <c r="O49" i="2"/>
  <c r="N49" i="2"/>
  <c r="M49" i="2"/>
  <c r="L49" i="2"/>
  <c r="K49" i="2"/>
  <c r="J49" i="2"/>
  <c r="I49" i="2"/>
  <c r="H49" i="2"/>
  <c r="G49" i="2"/>
  <c r="F49" i="2"/>
  <c r="E49" i="2"/>
  <c r="D49" i="2"/>
  <c r="C49" i="2"/>
  <c r="BY48" i="2"/>
  <c r="BX48" i="2"/>
  <c r="BW48" i="2"/>
  <c r="BV48" i="2"/>
  <c r="BU48" i="2"/>
  <c r="BT48" i="2"/>
  <c r="BS48" i="2"/>
  <c r="BR48" i="2"/>
  <c r="BQ48" i="2"/>
  <c r="BP48" i="2"/>
  <c r="BO48" i="2"/>
  <c r="BN48" i="2"/>
  <c r="BM48" i="2"/>
  <c r="BL48" i="2"/>
  <c r="BK48" i="2"/>
  <c r="BJ48" i="2"/>
  <c r="BI48" i="2"/>
  <c r="BH48" i="2"/>
  <c r="BG48" i="2"/>
  <c r="BF48" i="2"/>
  <c r="BE48" i="2"/>
  <c r="BD48" i="2"/>
  <c r="BC48" i="2"/>
  <c r="BB48" i="2"/>
  <c r="BA48" i="2"/>
  <c r="AZ48" i="2"/>
  <c r="AY48" i="2"/>
  <c r="AX48" i="2"/>
  <c r="AW48" i="2"/>
  <c r="AV48" i="2"/>
  <c r="AS48" i="2"/>
  <c r="AR48" i="2"/>
  <c r="AQ48" i="2"/>
  <c r="AP48" i="2"/>
  <c r="AO48" i="2"/>
  <c r="AN48" i="2"/>
  <c r="AM48" i="2"/>
  <c r="AL48" i="2"/>
  <c r="AK48" i="2"/>
  <c r="AJ48" i="2"/>
  <c r="AI48" i="2"/>
  <c r="AH48" i="2"/>
  <c r="AG48" i="2"/>
  <c r="AF48" i="2"/>
  <c r="AE48" i="2"/>
  <c r="AD48" i="2"/>
  <c r="AC48" i="2"/>
  <c r="AB48" i="2"/>
  <c r="AA48" i="2"/>
  <c r="Z48" i="2"/>
  <c r="Y48" i="2"/>
  <c r="W48" i="2"/>
  <c r="V48" i="2"/>
  <c r="U48" i="2"/>
  <c r="T48" i="2"/>
  <c r="S48" i="2"/>
  <c r="R48" i="2"/>
  <c r="Q48" i="2"/>
  <c r="P48" i="2"/>
  <c r="O48" i="2"/>
  <c r="N48" i="2"/>
  <c r="M48" i="2"/>
  <c r="L48" i="2"/>
  <c r="K48" i="2"/>
  <c r="J48" i="2"/>
  <c r="I48" i="2"/>
  <c r="H48" i="2"/>
  <c r="G48" i="2"/>
  <c r="F48" i="2"/>
  <c r="E48" i="2"/>
  <c r="D48" i="2"/>
  <c r="C48" i="2"/>
  <c r="BY47" i="2"/>
  <c r="BX47" i="2"/>
  <c r="BW47" i="2"/>
  <c r="BV47" i="2"/>
  <c r="BU47" i="2"/>
  <c r="BT47" i="2"/>
  <c r="BS47" i="2"/>
  <c r="BR47" i="2"/>
  <c r="BQ47" i="2"/>
  <c r="BP47" i="2"/>
  <c r="BO47" i="2"/>
  <c r="BN47" i="2"/>
  <c r="BM47" i="2"/>
  <c r="BL47" i="2"/>
  <c r="BK47" i="2"/>
  <c r="BJ47" i="2"/>
  <c r="BI47" i="2"/>
  <c r="BH47" i="2"/>
  <c r="BG47" i="2"/>
  <c r="BF47" i="2"/>
  <c r="BE47" i="2"/>
  <c r="BD47" i="2"/>
  <c r="BC47" i="2"/>
  <c r="BB47" i="2"/>
  <c r="BA47" i="2"/>
  <c r="AZ47" i="2"/>
  <c r="AY47" i="2"/>
  <c r="AX47" i="2"/>
  <c r="AW47" i="2"/>
  <c r="AV47" i="2"/>
  <c r="AS47" i="2"/>
  <c r="AR47" i="2"/>
  <c r="AQ47" i="2"/>
  <c r="AP47" i="2"/>
  <c r="AO47" i="2"/>
  <c r="AN47" i="2"/>
  <c r="AM47" i="2"/>
  <c r="AL47" i="2"/>
  <c r="AK47" i="2"/>
  <c r="AJ47" i="2"/>
  <c r="AI47" i="2"/>
  <c r="AH47" i="2"/>
  <c r="AG47" i="2"/>
  <c r="AF47" i="2"/>
  <c r="AE47" i="2"/>
  <c r="AD47" i="2"/>
  <c r="AC47" i="2"/>
  <c r="AB47" i="2"/>
  <c r="AA47" i="2"/>
  <c r="Z47" i="2"/>
  <c r="Y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G47" i="2"/>
  <c r="F47" i="2"/>
  <c r="E47" i="2"/>
  <c r="D47" i="2"/>
  <c r="C47" i="2"/>
  <c r="BY46" i="2"/>
  <c r="BX46" i="2"/>
  <c r="BW46" i="2"/>
  <c r="BV46" i="2"/>
  <c r="BU46" i="2"/>
  <c r="BT46" i="2"/>
  <c r="BS46" i="2"/>
  <c r="BR46" i="2"/>
  <c r="BQ46" i="2"/>
  <c r="BP46" i="2"/>
  <c r="BO46" i="2"/>
  <c r="BN46" i="2"/>
  <c r="BM46" i="2"/>
  <c r="BL46" i="2"/>
  <c r="BK46" i="2"/>
  <c r="BJ46" i="2"/>
  <c r="BI46" i="2"/>
  <c r="BH46" i="2"/>
  <c r="BG46" i="2"/>
  <c r="BF46" i="2"/>
  <c r="BE46" i="2"/>
  <c r="BD46" i="2"/>
  <c r="BC46" i="2"/>
  <c r="BB46" i="2"/>
  <c r="BA46" i="2"/>
  <c r="AZ46" i="2"/>
  <c r="AY46" i="2"/>
  <c r="AX46" i="2"/>
  <c r="AW46" i="2"/>
  <c r="AV46" i="2"/>
  <c r="AS46" i="2"/>
  <c r="AR46" i="2"/>
  <c r="AQ46" i="2"/>
  <c r="AP46" i="2"/>
  <c r="AO46" i="2"/>
  <c r="AN46" i="2"/>
  <c r="AM46" i="2"/>
  <c r="AL46" i="2"/>
  <c r="AK46" i="2"/>
  <c r="AJ46" i="2"/>
  <c r="AI46" i="2"/>
  <c r="AH46" i="2"/>
  <c r="AG46" i="2"/>
  <c r="AF46" i="2"/>
  <c r="AE46" i="2"/>
  <c r="AD46" i="2"/>
  <c r="AC46" i="2"/>
  <c r="AB46" i="2"/>
  <c r="AA46" i="2"/>
  <c r="Z46" i="2"/>
  <c r="Y46" i="2"/>
  <c r="W46" i="2"/>
  <c r="V46" i="2"/>
  <c r="U46" i="2"/>
  <c r="T46" i="2"/>
  <c r="S46" i="2"/>
  <c r="R46" i="2"/>
  <c r="Q46" i="2"/>
  <c r="P46" i="2"/>
  <c r="O46" i="2"/>
  <c r="N46" i="2"/>
  <c r="M46" i="2"/>
  <c r="L46" i="2"/>
  <c r="K46" i="2"/>
  <c r="J46" i="2"/>
  <c r="I46" i="2"/>
  <c r="H46" i="2"/>
  <c r="G46" i="2"/>
  <c r="F46" i="2"/>
  <c r="E46" i="2"/>
  <c r="D46" i="2"/>
  <c r="C46" i="2"/>
  <c r="BY45" i="2"/>
  <c r="BX45" i="2"/>
  <c r="BW45" i="2"/>
  <c r="BV45" i="2"/>
  <c r="BU45" i="2"/>
  <c r="BT45" i="2"/>
  <c r="BS45" i="2"/>
  <c r="BR45" i="2"/>
  <c r="BQ45" i="2"/>
  <c r="BP45" i="2"/>
  <c r="BO45" i="2"/>
  <c r="BN45" i="2"/>
  <c r="BM45" i="2"/>
  <c r="BL45" i="2"/>
  <c r="BK45" i="2"/>
  <c r="BJ45" i="2"/>
  <c r="BI45" i="2"/>
  <c r="BH45" i="2"/>
  <c r="BG45" i="2"/>
  <c r="BF45" i="2"/>
  <c r="BE45" i="2"/>
  <c r="BD45" i="2"/>
  <c r="BC45" i="2"/>
  <c r="BB45" i="2"/>
  <c r="BA45" i="2"/>
  <c r="AZ45" i="2"/>
  <c r="AY45" i="2"/>
  <c r="AX45" i="2"/>
  <c r="AW45" i="2"/>
  <c r="AV45" i="2"/>
  <c r="AS45" i="2"/>
  <c r="AR45" i="2"/>
  <c r="AQ45" i="2"/>
  <c r="AP45" i="2"/>
  <c r="AO45" i="2"/>
  <c r="AN45" i="2"/>
  <c r="AM45" i="2"/>
  <c r="AL45" i="2"/>
  <c r="AK45" i="2"/>
  <c r="AJ45" i="2"/>
  <c r="AI45" i="2"/>
  <c r="AH45" i="2"/>
  <c r="AG45" i="2"/>
  <c r="AF45" i="2"/>
  <c r="AE45" i="2"/>
  <c r="AD45" i="2"/>
  <c r="AC45" i="2"/>
  <c r="AB45" i="2"/>
  <c r="AA45" i="2"/>
  <c r="Z45" i="2"/>
  <c r="Y45" i="2"/>
  <c r="W45" i="2"/>
  <c r="V45" i="2"/>
  <c r="U45" i="2"/>
  <c r="T45" i="2"/>
  <c r="S45" i="2"/>
  <c r="R45" i="2"/>
  <c r="Q45" i="2"/>
  <c r="P45" i="2"/>
  <c r="O45" i="2"/>
  <c r="N45" i="2"/>
  <c r="M45" i="2"/>
  <c r="L45" i="2"/>
  <c r="K45" i="2"/>
  <c r="J45" i="2"/>
  <c r="I45" i="2"/>
  <c r="H45" i="2"/>
  <c r="G45" i="2"/>
  <c r="F45" i="2"/>
  <c r="E45" i="2"/>
  <c r="D45" i="2"/>
  <c r="C45" i="2"/>
  <c r="BY44" i="2"/>
  <c r="BX44" i="2"/>
  <c r="BW44" i="2"/>
  <c r="BV44" i="2"/>
  <c r="BU44" i="2"/>
  <c r="BT44" i="2"/>
  <c r="BS44" i="2"/>
  <c r="BR44" i="2"/>
  <c r="BQ44" i="2"/>
  <c r="BP44" i="2"/>
  <c r="BO44" i="2"/>
  <c r="BN44" i="2"/>
  <c r="BM44" i="2"/>
  <c r="BL44" i="2"/>
  <c r="BK44" i="2"/>
  <c r="BJ44" i="2"/>
  <c r="BI44" i="2"/>
  <c r="BH44" i="2"/>
  <c r="BG44" i="2"/>
  <c r="BF44" i="2"/>
  <c r="BE44" i="2"/>
  <c r="BD44" i="2"/>
  <c r="BC44" i="2"/>
  <c r="BB44" i="2"/>
  <c r="BA44" i="2"/>
  <c r="AZ44" i="2"/>
  <c r="AY44" i="2"/>
  <c r="AX44" i="2"/>
  <c r="AW44" i="2"/>
  <c r="AV44" i="2"/>
  <c r="AS44" i="2"/>
  <c r="AR44" i="2"/>
  <c r="AQ44" i="2"/>
  <c r="AP44" i="2"/>
  <c r="AO44" i="2"/>
  <c r="AN44" i="2"/>
  <c r="AM44" i="2"/>
  <c r="AL44" i="2"/>
  <c r="AK44" i="2"/>
  <c r="AJ44" i="2"/>
  <c r="AI44" i="2"/>
  <c r="AH44" i="2"/>
  <c r="AG44" i="2"/>
  <c r="AF44" i="2"/>
  <c r="AE44" i="2"/>
  <c r="AD44" i="2"/>
  <c r="AC44" i="2"/>
  <c r="AB44" i="2"/>
  <c r="AA44" i="2"/>
  <c r="Z44" i="2"/>
  <c r="Y44" i="2"/>
  <c r="W44" i="2"/>
  <c r="V44" i="2"/>
  <c r="U44" i="2"/>
  <c r="T44" i="2"/>
  <c r="S44" i="2"/>
  <c r="R44" i="2"/>
  <c r="Q44" i="2"/>
  <c r="P44" i="2"/>
  <c r="O44" i="2"/>
  <c r="N44" i="2"/>
  <c r="M44" i="2"/>
  <c r="L44" i="2"/>
  <c r="K44" i="2"/>
  <c r="J44" i="2"/>
  <c r="I44" i="2"/>
  <c r="H44" i="2"/>
  <c r="G44" i="2"/>
  <c r="F44" i="2"/>
  <c r="E44" i="2"/>
  <c r="D44" i="2"/>
  <c r="C44" i="2"/>
  <c r="BY43" i="2"/>
  <c r="BX43" i="2"/>
  <c r="BW43" i="2"/>
  <c r="BV43" i="2"/>
  <c r="BU43" i="2"/>
  <c r="BT43" i="2"/>
  <c r="BS43" i="2"/>
  <c r="BR43" i="2"/>
  <c r="BQ43" i="2"/>
  <c r="BP43" i="2"/>
  <c r="BO43" i="2"/>
  <c r="BN43" i="2"/>
  <c r="BM43" i="2"/>
  <c r="BL43" i="2"/>
  <c r="BK43" i="2"/>
  <c r="BJ43" i="2"/>
  <c r="BI43" i="2"/>
  <c r="BH43" i="2"/>
  <c r="BG43" i="2"/>
  <c r="BF43" i="2"/>
  <c r="BE43" i="2"/>
  <c r="BD43" i="2"/>
  <c r="BC43" i="2"/>
  <c r="BB43" i="2"/>
  <c r="BA43" i="2"/>
  <c r="AZ43" i="2"/>
  <c r="AY43" i="2"/>
  <c r="AX43" i="2"/>
  <c r="AW43" i="2"/>
  <c r="AV43" i="2"/>
  <c r="AS43" i="2"/>
  <c r="AR43" i="2"/>
  <c r="AQ43" i="2"/>
  <c r="AP43" i="2"/>
  <c r="AO43" i="2"/>
  <c r="AN43" i="2"/>
  <c r="AM43" i="2"/>
  <c r="AL43" i="2"/>
  <c r="AK43" i="2"/>
  <c r="AJ43" i="2"/>
  <c r="AI43" i="2"/>
  <c r="AH43" i="2"/>
  <c r="AG43" i="2"/>
  <c r="AF43" i="2"/>
  <c r="AE43" i="2"/>
  <c r="AD43" i="2"/>
  <c r="AC43" i="2"/>
  <c r="AB43" i="2"/>
  <c r="AA43" i="2"/>
  <c r="Z43" i="2"/>
  <c r="Y43" i="2"/>
  <c r="W43" i="2"/>
  <c r="V43" i="2"/>
  <c r="U43" i="2"/>
  <c r="T43" i="2"/>
  <c r="S43" i="2"/>
  <c r="R43" i="2"/>
  <c r="Q43" i="2"/>
  <c r="P43" i="2"/>
  <c r="O43" i="2"/>
  <c r="N43" i="2"/>
  <c r="M43" i="2"/>
  <c r="L43" i="2"/>
  <c r="K43" i="2"/>
  <c r="J43" i="2"/>
  <c r="I43" i="2"/>
  <c r="H43" i="2"/>
  <c r="G43" i="2"/>
  <c r="F43" i="2"/>
  <c r="E43" i="2"/>
  <c r="D43" i="2"/>
  <c r="C43" i="2"/>
  <c r="BY42" i="2"/>
  <c r="BX42" i="2"/>
  <c r="BW42" i="2"/>
  <c r="BV42" i="2"/>
  <c r="BU42" i="2"/>
  <c r="BT42" i="2"/>
  <c r="BS42" i="2"/>
  <c r="BR42" i="2"/>
  <c r="BQ42" i="2"/>
  <c r="BP42" i="2"/>
  <c r="BO42" i="2"/>
  <c r="BN42" i="2"/>
  <c r="BM42" i="2"/>
  <c r="BL42" i="2"/>
  <c r="BK42" i="2"/>
  <c r="BJ42" i="2"/>
  <c r="BI42" i="2"/>
  <c r="BH42" i="2"/>
  <c r="BG42" i="2"/>
  <c r="BF42" i="2"/>
  <c r="BE42" i="2"/>
  <c r="BD42" i="2"/>
  <c r="BC42" i="2"/>
  <c r="BB42" i="2"/>
  <c r="BA42" i="2"/>
  <c r="AZ42" i="2"/>
  <c r="AY42" i="2"/>
  <c r="AX42" i="2"/>
  <c r="AW42" i="2"/>
  <c r="AV42" i="2"/>
  <c r="AS42" i="2"/>
  <c r="AR42" i="2"/>
  <c r="AQ42" i="2"/>
  <c r="AP42" i="2"/>
  <c r="AO42" i="2"/>
  <c r="AN42" i="2"/>
  <c r="AM42" i="2"/>
  <c r="AL42" i="2"/>
  <c r="AK42" i="2"/>
  <c r="AJ42" i="2"/>
  <c r="AI42" i="2"/>
  <c r="AH42" i="2"/>
  <c r="AG42" i="2"/>
  <c r="AF42" i="2"/>
  <c r="AE42" i="2"/>
  <c r="AD42" i="2"/>
  <c r="AC42" i="2"/>
  <c r="AB42" i="2"/>
  <c r="AA42" i="2"/>
  <c r="Z42" i="2"/>
  <c r="Y42" i="2"/>
  <c r="W42" i="2"/>
  <c r="V42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G42" i="2"/>
  <c r="F42" i="2"/>
  <c r="E42" i="2"/>
  <c r="D42" i="2"/>
  <c r="C42" i="2"/>
  <c r="BY41" i="2"/>
  <c r="BX41" i="2"/>
  <c r="BW41" i="2"/>
  <c r="BV41" i="2"/>
  <c r="BU41" i="2"/>
  <c r="BT41" i="2"/>
  <c r="BS41" i="2"/>
  <c r="BR41" i="2"/>
  <c r="BQ41" i="2"/>
  <c r="BP41" i="2"/>
  <c r="BO41" i="2"/>
  <c r="BN41" i="2"/>
  <c r="BM41" i="2"/>
  <c r="BL41" i="2"/>
  <c r="BK41" i="2"/>
  <c r="BJ41" i="2"/>
  <c r="BI41" i="2"/>
  <c r="BH41" i="2"/>
  <c r="BG41" i="2"/>
  <c r="BF41" i="2"/>
  <c r="BE41" i="2"/>
  <c r="BD41" i="2"/>
  <c r="BC41" i="2"/>
  <c r="BB41" i="2"/>
  <c r="BA41" i="2"/>
  <c r="AZ41" i="2"/>
  <c r="AY41" i="2"/>
  <c r="AX41" i="2"/>
  <c r="AW41" i="2"/>
  <c r="AV41" i="2"/>
  <c r="AS41" i="2"/>
  <c r="AR41" i="2"/>
  <c r="AQ41" i="2"/>
  <c r="AP41" i="2"/>
  <c r="AO41" i="2"/>
  <c r="AN41" i="2"/>
  <c r="AM41" i="2"/>
  <c r="AL41" i="2"/>
  <c r="AK41" i="2"/>
  <c r="AJ41" i="2"/>
  <c r="AI41" i="2"/>
  <c r="AH41" i="2"/>
  <c r="AG41" i="2"/>
  <c r="AF41" i="2"/>
  <c r="AE41" i="2"/>
  <c r="AD41" i="2"/>
  <c r="AC41" i="2"/>
  <c r="AB41" i="2"/>
  <c r="AA41" i="2"/>
  <c r="Z41" i="2"/>
  <c r="Y41" i="2"/>
  <c r="W41" i="2"/>
  <c r="V41" i="2"/>
  <c r="U41" i="2"/>
  <c r="T41" i="2"/>
  <c r="S41" i="2"/>
  <c r="R41" i="2"/>
  <c r="Q41" i="2"/>
  <c r="P41" i="2"/>
  <c r="O41" i="2"/>
  <c r="N41" i="2"/>
  <c r="M41" i="2"/>
  <c r="L41" i="2"/>
  <c r="K41" i="2"/>
  <c r="J41" i="2"/>
  <c r="I41" i="2"/>
  <c r="H41" i="2"/>
  <c r="G41" i="2"/>
  <c r="F41" i="2"/>
  <c r="E41" i="2"/>
  <c r="D41" i="2"/>
  <c r="C41" i="2"/>
  <c r="BY40" i="2"/>
  <c r="BX40" i="2"/>
  <c r="BW40" i="2"/>
  <c r="BV40" i="2"/>
  <c r="BU40" i="2"/>
  <c r="BT40" i="2"/>
  <c r="BS40" i="2"/>
  <c r="BR40" i="2"/>
  <c r="BQ40" i="2"/>
  <c r="BP40" i="2"/>
  <c r="BO40" i="2"/>
  <c r="BN40" i="2"/>
  <c r="BM40" i="2"/>
  <c r="BL40" i="2"/>
  <c r="BK40" i="2"/>
  <c r="BJ40" i="2"/>
  <c r="BI40" i="2"/>
  <c r="BH40" i="2"/>
  <c r="BG40" i="2"/>
  <c r="BF40" i="2"/>
  <c r="BE40" i="2"/>
  <c r="BD40" i="2"/>
  <c r="BC40" i="2"/>
  <c r="BB40" i="2"/>
  <c r="BA40" i="2"/>
  <c r="AZ40" i="2"/>
  <c r="AY40" i="2"/>
  <c r="AX40" i="2"/>
  <c r="AW40" i="2"/>
  <c r="AV40" i="2"/>
  <c r="AS40" i="2"/>
  <c r="AR40" i="2"/>
  <c r="AQ40" i="2"/>
  <c r="AP40" i="2"/>
  <c r="AO40" i="2"/>
  <c r="AN40" i="2"/>
  <c r="AM40" i="2"/>
  <c r="AL40" i="2"/>
  <c r="AK40" i="2"/>
  <c r="AJ40" i="2"/>
  <c r="AI40" i="2"/>
  <c r="AH40" i="2"/>
  <c r="AG40" i="2"/>
  <c r="AF40" i="2"/>
  <c r="AE40" i="2"/>
  <c r="AD40" i="2"/>
  <c r="AC40" i="2"/>
  <c r="AB40" i="2"/>
  <c r="AA40" i="2"/>
  <c r="Z40" i="2"/>
  <c r="Y40" i="2"/>
  <c r="W40" i="2"/>
  <c r="V40" i="2"/>
  <c r="U40" i="2"/>
  <c r="T40" i="2"/>
  <c r="S40" i="2"/>
  <c r="R40" i="2"/>
  <c r="Q40" i="2"/>
  <c r="P40" i="2"/>
  <c r="O40" i="2"/>
  <c r="N40" i="2"/>
  <c r="M40" i="2"/>
  <c r="L40" i="2"/>
  <c r="K40" i="2"/>
  <c r="J40" i="2"/>
  <c r="I40" i="2"/>
  <c r="H40" i="2"/>
  <c r="G40" i="2"/>
  <c r="F40" i="2"/>
  <c r="E40" i="2"/>
  <c r="D40" i="2"/>
  <c r="C40" i="2"/>
  <c r="BY39" i="2"/>
  <c r="BX39" i="2"/>
  <c r="BW39" i="2"/>
  <c r="BV39" i="2"/>
  <c r="BU39" i="2"/>
  <c r="BT39" i="2"/>
  <c r="BS39" i="2"/>
  <c r="BR39" i="2"/>
  <c r="BQ39" i="2"/>
  <c r="BP39" i="2"/>
  <c r="BO39" i="2"/>
  <c r="BN39" i="2"/>
  <c r="BM39" i="2"/>
  <c r="BL39" i="2"/>
  <c r="BK39" i="2"/>
  <c r="BJ39" i="2"/>
  <c r="BI39" i="2"/>
  <c r="BH39" i="2"/>
  <c r="BG39" i="2"/>
  <c r="BF39" i="2"/>
  <c r="BE39" i="2"/>
  <c r="BD39" i="2"/>
  <c r="BC39" i="2"/>
  <c r="BB39" i="2"/>
  <c r="BA39" i="2"/>
  <c r="AZ39" i="2"/>
  <c r="AY39" i="2"/>
  <c r="AX39" i="2"/>
  <c r="AW39" i="2"/>
  <c r="AV39" i="2"/>
  <c r="AS39" i="2"/>
  <c r="AR39" i="2"/>
  <c r="AQ39" i="2"/>
  <c r="AP39" i="2"/>
  <c r="AO39" i="2"/>
  <c r="AN39" i="2"/>
  <c r="AM39" i="2"/>
  <c r="AL39" i="2"/>
  <c r="AK39" i="2"/>
  <c r="AJ39" i="2"/>
  <c r="AI39" i="2"/>
  <c r="AH39" i="2"/>
  <c r="AG39" i="2"/>
  <c r="AF39" i="2"/>
  <c r="AE39" i="2"/>
  <c r="AD39" i="2"/>
  <c r="AC39" i="2"/>
  <c r="AB39" i="2"/>
  <c r="AA39" i="2"/>
  <c r="Z39" i="2"/>
  <c r="Y39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G39" i="2"/>
  <c r="F39" i="2"/>
  <c r="E39" i="2"/>
  <c r="D39" i="2"/>
  <c r="C39" i="2"/>
  <c r="BY38" i="2"/>
  <c r="BX38" i="2"/>
  <c r="BW38" i="2"/>
  <c r="BV38" i="2"/>
  <c r="BU38" i="2"/>
  <c r="BT38" i="2"/>
  <c r="BS38" i="2"/>
  <c r="BR38" i="2"/>
  <c r="BQ38" i="2"/>
  <c r="BP38" i="2"/>
  <c r="BO38" i="2"/>
  <c r="BN38" i="2"/>
  <c r="BM38" i="2"/>
  <c r="BL38" i="2"/>
  <c r="BK38" i="2"/>
  <c r="BJ38" i="2"/>
  <c r="BI38" i="2"/>
  <c r="BH38" i="2"/>
  <c r="BG38" i="2"/>
  <c r="BF38" i="2"/>
  <c r="BE38" i="2"/>
  <c r="BD38" i="2"/>
  <c r="BC38" i="2"/>
  <c r="BB38" i="2"/>
  <c r="BA38" i="2"/>
  <c r="AZ38" i="2"/>
  <c r="AY38" i="2"/>
  <c r="AX38" i="2"/>
  <c r="AW38" i="2"/>
  <c r="AV38" i="2"/>
  <c r="AS38" i="2"/>
  <c r="AR38" i="2"/>
  <c r="AQ38" i="2"/>
  <c r="AP38" i="2"/>
  <c r="AO38" i="2"/>
  <c r="AN38" i="2"/>
  <c r="AM38" i="2"/>
  <c r="AL38" i="2"/>
  <c r="AK38" i="2"/>
  <c r="AJ38" i="2"/>
  <c r="AI38" i="2"/>
  <c r="AH38" i="2"/>
  <c r="AG38" i="2"/>
  <c r="AF38" i="2"/>
  <c r="AE38" i="2"/>
  <c r="AD38" i="2"/>
  <c r="AC38" i="2"/>
  <c r="AB38" i="2"/>
  <c r="AA38" i="2"/>
  <c r="Z38" i="2"/>
  <c r="Y38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E38" i="2"/>
  <c r="D38" i="2"/>
  <c r="C38" i="2"/>
  <c r="BY37" i="2"/>
  <c r="BX37" i="2"/>
  <c r="BW37" i="2"/>
  <c r="BV37" i="2"/>
  <c r="BU37" i="2"/>
  <c r="BT37" i="2"/>
  <c r="BS37" i="2"/>
  <c r="BR37" i="2"/>
  <c r="BQ37" i="2"/>
  <c r="BP37" i="2"/>
  <c r="BO37" i="2"/>
  <c r="BN37" i="2"/>
  <c r="BM37" i="2"/>
  <c r="BL37" i="2"/>
  <c r="BK37" i="2"/>
  <c r="BJ37" i="2"/>
  <c r="BI37" i="2"/>
  <c r="BH37" i="2"/>
  <c r="BG37" i="2"/>
  <c r="BF37" i="2"/>
  <c r="BE37" i="2"/>
  <c r="BD37" i="2"/>
  <c r="BC37" i="2"/>
  <c r="BB37" i="2"/>
  <c r="BA37" i="2"/>
  <c r="AZ37" i="2"/>
  <c r="AY37" i="2"/>
  <c r="AX37" i="2"/>
  <c r="AW37" i="2"/>
  <c r="AV37" i="2"/>
  <c r="AS37" i="2"/>
  <c r="AR37" i="2"/>
  <c r="AQ37" i="2"/>
  <c r="AP37" i="2"/>
  <c r="AO37" i="2"/>
  <c r="AN37" i="2"/>
  <c r="AM37" i="2"/>
  <c r="AL37" i="2"/>
  <c r="AK37" i="2"/>
  <c r="AJ37" i="2"/>
  <c r="AI37" i="2"/>
  <c r="AH37" i="2"/>
  <c r="AG37" i="2"/>
  <c r="AF37" i="2"/>
  <c r="AE37" i="2"/>
  <c r="AD37" i="2"/>
  <c r="AC37" i="2"/>
  <c r="AB37" i="2"/>
  <c r="AA37" i="2"/>
  <c r="Z37" i="2"/>
  <c r="Y37" i="2"/>
  <c r="W37" i="2"/>
  <c r="V37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G37" i="2"/>
  <c r="F37" i="2"/>
  <c r="E37" i="2"/>
  <c r="D37" i="2"/>
  <c r="C37" i="2"/>
  <c r="BY36" i="2"/>
  <c r="BX36" i="2"/>
  <c r="BW36" i="2"/>
  <c r="BV36" i="2"/>
  <c r="BU36" i="2"/>
  <c r="BT36" i="2"/>
  <c r="BS36" i="2"/>
  <c r="BR36" i="2"/>
  <c r="BQ36" i="2"/>
  <c r="BP36" i="2"/>
  <c r="BO36" i="2"/>
  <c r="BN36" i="2"/>
  <c r="BM36" i="2"/>
  <c r="BL36" i="2"/>
  <c r="BK36" i="2"/>
  <c r="BJ36" i="2"/>
  <c r="BI36" i="2"/>
  <c r="BH36" i="2"/>
  <c r="BG36" i="2"/>
  <c r="BF36" i="2"/>
  <c r="BE36" i="2"/>
  <c r="BD36" i="2"/>
  <c r="BC36" i="2"/>
  <c r="BB36" i="2"/>
  <c r="BA36" i="2"/>
  <c r="AZ36" i="2"/>
  <c r="AY36" i="2"/>
  <c r="AX36" i="2"/>
  <c r="AW36" i="2"/>
  <c r="AV36" i="2"/>
  <c r="AS36" i="2"/>
  <c r="AR36" i="2"/>
  <c r="AQ36" i="2"/>
  <c r="AP36" i="2"/>
  <c r="AO36" i="2"/>
  <c r="AN36" i="2"/>
  <c r="AM36" i="2"/>
  <c r="AL36" i="2"/>
  <c r="AK36" i="2"/>
  <c r="AJ36" i="2"/>
  <c r="AI36" i="2"/>
  <c r="AH36" i="2"/>
  <c r="AG36" i="2"/>
  <c r="AF36" i="2"/>
  <c r="AE36" i="2"/>
  <c r="AD36" i="2"/>
  <c r="AC36" i="2"/>
  <c r="AB36" i="2"/>
  <c r="AA36" i="2"/>
  <c r="Z36" i="2"/>
  <c r="Y36" i="2"/>
  <c r="W36" i="2"/>
  <c r="V36" i="2"/>
  <c r="U36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G36" i="2"/>
  <c r="F36" i="2"/>
  <c r="E36" i="2"/>
  <c r="D36" i="2"/>
  <c r="C36" i="2"/>
  <c r="BY35" i="2"/>
  <c r="BX35" i="2"/>
  <c r="BW35" i="2"/>
  <c r="BV35" i="2"/>
  <c r="BU35" i="2"/>
  <c r="BT35" i="2"/>
  <c r="BS35" i="2"/>
  <c r="BR35" i="2"/>
  <c r="BQ35" i="2"/>
  <c r="BP35" i="2"/>
  <c r="BO35" i="2"/>
  <c r="BN35" i="2"/>
  <c r="BM35" i="2"/>
  <c r="BL35" i="2"/>
  <c r="BK35" i="2"/>
  <c r="BJ35" i="2"/>
  <c r="BI35" i="2"/>
  <c r="BH35" i="2"/>
  <c r="BG35" i="2"/>
  <c r="BF35" i="2"/>
  <c r="BE35" i="2"/>
  <c r="BD35" i="2"/>
  <c r="BC35" i="2"/>
  <c r="BB35" i="2"/>
  <c r="BA35" i="2"/>
  <c r="AZ35" i="2"/>
  <c r="AY35" i="2"/>
  <c r="AX35" i="2"/>
  <c r="AW35" i="2"/>
  <c r="AV35" i="2"/>
  <c r="AS35" i="2"/>
  <c r="AR35" i="2"/>
  <c r="AQ35" i="2"/>
  <c r="AP35" i="2"/>
  <c r="AO35" i="2"/>
  <c r="AN35" i="2"/>
  <c r="AM35" i="2"/>
  <c r="AL35" i="2"/>
  <c r="AK35" i="2"/>
  <c r="AJ35" i="2"/>
  <c r="AI35" i="2"/>
  <c r="AH35" i="2"/>
  <c r="AG35" i="2"/>
  <c r="AF35" i="2"/>
  <c r="AE35" i="2"/>
  <c r="AD35" i="2"/>
  <c r="AC35" i="2"/>
  <c r="AB35" i="2"/>
  <c r="AA35" i="2"/>
  <c r="Z35" i="2"/>
  <c r="Y35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F35" i="2"/>
  <c r="E35" i="2"/>
  <c r="D35" i="2"/>
  <c r="C35" i="2"/>
  <c r="BY34" i="2"/>
  <c r="BX34" i="2"/>
  <c r="BW34" i="2"/>
  <c r="BV34" i="2"/>
  <c r="BU34" i="2"/>
  <c r="BT34" i="2"/>
  <c r="BS34" i="2"/>
  <c r="BR34" i="2"/>
  <c r="BQ34" i="2"/>
  <c r="BP34" i="2"/>
  <c r="BO34" i="2"/>
  <c r="BN34" i="2"/>
  <c r="BM34" i="2"/>
  <c r="BL34" i="2"/>
  <c r="BK34" i="2"/>
  <c r="BJ34" i="2"/>
  <c r="BI34" i="2"/>
  <c r="BH34" i="2"/>
  <c r="BG34" i="2"/>
  <c r="BF34" i="2"/>
  <c r="BE34" i="2"/>
  <c r="BD34" i="2"/>
  <c r="BC34" i="2"/>
  <c r="BB34" i="2"/>
  <c r="BA34" i="2"/>
  <c r="AZ34" i="2"/>
  <c r="AY34" i="2"/>
  <c r="AX34" i="2"/>
  <c r="AW34" i="2"/>
  <c r="AV34" i="2"/>
  <c r="AS34" i="2"/>
  <c r="AR34" i="2"/>
  <c r="AQ34" i="2"/>
  <c r="AP34" i="2"/>
  <c r="AO34" i="2"/>
  <c r="AN34" i="2"/>
  <c r="AM34" i="2"/>
  <c r="AL34" i="2"/>
  <c r="AK34" i="2"/>
  <c r="AJ34" i="2"/>
  <c r="AI34" i="2"/>
  <c r="AH34" i="2"/>
  <c r="AG34" i="2"/>
  <c r="AF34" i="2"/>
  <c r="AE34" i="2"/>
  <c r="AD34" i="2"/>
  <c r="AC34" i="2"/>
  <c r="AB34" i="2"/>
  <c r="AA34" i="2"/>
  <c r="Z34" i="2"/>
  <c r="Y34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E34" i="2"/>
  <c r="D34" i="2"/>
  <c r="C34" i="2"/>
  <c r="BY33" i="2"/>
  <c r="BX33" i="2"/>
  <c r="BW33" i="2"/>
  <c r="BV33" i="2"/>
  <c r="BU33" i="2"/>
  <c r="BT33" i="2"/>
  <c r="BS33" i="2"/>
  <c r="BR33" i="2"/>
  <c r="BQ33" i="2"/>
  <c r="BP33" i="2"/>
  <c r="BO33" i="2"/>
  <c r="BN33" i="2"/>
  <c r="BM33" i="2"/>
  <c r="BL33" i="2"/>
  <c r="BK33" i="2"/>
  <c r="BJ33" i="2"/>
  <c r="BI33" i="2"/>
  <c r="BH33" i="2"/>
  <c r="BG33" i="2"/>
  <c r="BF33" i="2"/>
  <c r="BE33" i="2"/>
  <c r="BD33" i="2"/>
  <c r="BC33" i="2"/>
  <c r="BB33" i="2"/>
  <c r="BA33" i="2"/>
  <c r="AZ33" i="2"/>
  <c r="AY33" i="2"/>
  <c r="AX33" i="2"/>
  <c r="AW33" i="2"/>
  <c r="AV33" i="2"/>
  <c r="AS33" i="2"/>
  <c r="AR33" i="2"/>
  <c r="AQ33" i="2"/>
  <c r="AP33" i="2"/>
  <c r="AO33" i="2"/>
  <c r="AN33" i="2"/>
  <c r="AM33" i="2"/>
  <c r="AL33" i="2"/>
  <c r="AK33" i="2"/>
  <c r="AJ33" i="2"/>
  <c r="AI33" i="2"/>
  <c r="AH33" i="2"/>
  <c r="AG33" i="2"/>
  <c r="AF33" i="2"/>
  <c r="AE33" i="2"/>
  <c r="AD33" i="2"/>
  <c r="AC33" i="2"/>
  <c r="AB33" i="2"/>
  <c r="AA33" i="2"/>
  <c r="Z33" i="2"/>
  <c r="Y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E33" i="2"/>
  <c r="D33" i="2"/>
  <c r="C33" i="2"/>
  <c r="BZ28" i="2"/>
  <c r="BY32" i="2"/>
  <c r="BX32" i="2"/>
  <c r="BW32" i="2"/>
  <c r="BV32" i="2"/>
  <c r="BU32" i="2"/>
  <c r="BT32" i="2"/>
  <c r="BS32" i="2"/>
  <c r="BR32" i="2"/>
  <c r="BQ32" i="2"/>
  <c r="BP32" i="2"/>
  <c r="BO32" i="2"/>
  <c r="BN32" i="2"/>
  <c r="BM32" i="2"/>
  <c r="BL32" i="2"/>
  <c r="BK32" i="2"/>
  <c r="BJ32" i="2"/>
  <c r="BI32" i="2"/>
  <c r="BH32" i="2"/>
  <c r="BG32" i="2"/>
  <c r="BF32" i="2"/>
  <c r="BE32" i="2"/>
  <c r="BD32" i="2"/>
  <c r="BC32" i="2"/>
  <c r="BB32" i="2"/>
  <c r="BA32" i="2"/>
  <c r="AZ32" i="2"/>
  <c r="AY32" i="2"/>
  <c r="AX32" i="2"/>
  <c r="AW32" i="2"/>
  <c r="AV32" i="2"/>
  <c r="AS32" i="2"/>
  <c r="AR32" i="2"/>
  <c r="AQ32" i="2"/>
  <c r="AP32" i="2"/>
  <c r="AO32" i="2"/>
  <c r="AN32" i="2"/>
  <c r="AM32" i="2"/>
  <c r="AL32" i="2"/>
  <c r="AK32" i="2"/>
  <c r="AJ32" i="2"/>
  <c r="AI32" i="2"/>
  <c r="AH32" i="2"/>
  <c r="AG32" i="2"/>
  <c r="AF32" i="2"/>
  <c r="AE32" i="2"/>
  <c r="AD32" i="2"/>
  <c r="AC32" i="2"/>
  <c r="AB32" i="2"/>
  <c r="AA32" i="2"/>
  <c r="Z32" i="2"/>
  <c r="Y32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E32" i="2"/>
  <c r="D32" i="2"/>
  <c r="C32" i="2"/>
  <c r="BY31" i="2"/>
  <c r="BX31" i="2"/>
  <c r="BW31" i="2"/>
  <c r="BV31" i="2"/>
  <c r="BU31" i="2"/>
  <c r="BT31" i="2"/>
  <c r="BS31" i="2"/>
  <c r="BR31" i="2"/>
  <c r="BQ31" i="2"/>
  <c r="BP31" i="2"/>
  <c r="BO31" i="2"/>
  <c r="BN31" i="2"/>
  <c r="BM31" i="2"/>
  <c r="BL31" i="2"/>
  <c r="BK31" i="2"/>
  <c r="BJ31" i="2"/>
  <c r="BI31" i="2"/>
  <c r="BH31" i="2"/>
  <c r="BG31" i="2"/>
  <c r="BF31" i="2"/>
  <c r="BE31" i="2"/>
  <c r="BD31" i="2"/>
  <c r="BC31" i="2"/>
  <c r="BB31" i="2"/>
  <c r="BA31" i="2"/>
  <c r="AZ31" i="2"/>
  <c r="AY31" i="2"/>
  <c r="AX31" i="2"/>
  <c r="AW31" i="2"/>
  <c r="AV31" i="2"/>
  <c r="AS31" i="2"/>
  <c r="AR31" i="2"/>
  <c r="AQ31" i="2"/>
  <c r="AP31" i="2"/>
  <c r="AO31" i="2"/>
  <c r="AN31" i="2"/>
  <c r="AM31" i="2"/>
  <c r="AL31" i="2"/>
  <c r="AK31" i="2"/>
  <c r="AJ31" i="2"/>
  <c r="AI31" i="2"/>
  <c r="AH31" i="2"/>
  <c r="AG31" i="2"/>
  <c r="AF31" i="2"/>
  <c r="AE31" i="2"/>
  <c r="AD31" i="2"/>
  <c r="AC31" i="2"/>
  <c r="AB31" i="2"/>
  <c r="AA31" i="2"/>
  <c r="Z31" i="2"/>
  <c r="Y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BY30" i="2"/>
  <c r="BX30" i="2"/>
  <c r="BW30" i="2"/>
  <c r="BV30" i="2"/>
  <c r="BU30" i="2"/>
  <c r="BT30" i="2"/>
  <c r="BS30" i="2"/>
  <c r="BR30" i="2"/>
  <c r="BQ30" i="2"/>
  <c r="BP30" i="2"/>
  <c r="BO30" i="2"/>
  <c r="BN30" i="2"/>
  <c r="BM30" i="2"/>
  <c r="BL30" i="2"/>
  <c r="BK30" i="2"/>
  <c r="BJ30" i="2"/>
  <c r="BI30" i="2"/>
  <c r="BH30" i="2"/>
  <c r="BG30" i="2"/>
  <c r="BF30" i="2"/>
  <c r="BE30" i="2"/>
  <c r="BD30" i="2"/>
  <c r="BC30" i="2"/>
  <c r="BB30" i="2"/>
  <c r="BA30" i="2"/>
  <c r="AZ30" i="2"/>
  <c r="AY30" i="2"/>
  <c r="AX30" i="2"/>
  <c r="AW30" i="2"/>
  <c r="AV30" i="2"/>
  <c r="AS30" i="2"/>
  <c r="AR30" i="2"/>
  <c r="AQ30" i="2"/>
  <c r="AP30" i="2"/>
  <c r="AO30" i="2"/>
  <c r="AN30" i="2"/>
  <c r="AM30" i="2"/>
  <c r="AL30" i="2"/>
  <c r="AK30" i="2"/>
  <c r="AJ30" i="2"/>
  <c r="AI30" i="2"/>
  <c r="AH30" i="2"/>
  <c r="AG30" i="2"/>
  <c r="AF30" i="2"/>
  <c r="AE30" i="2"/>
  <c r="AD30" i="2"/>
  <c r="AC30" i="2"/>
  <c r="AB30" i="2"/>
  <c r="AA30" i="2"/>
  <c r="Z30" i="2"/>
  <c r="Y30" i="2"/>
  <c r="W30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BY29" i="2"/>
  <c r="BX29" i="2"/>
  <c r="BW29" i="2"/>
  <c r="BV29" i="2"/>
  <c r="BU29" i="2"/>
  <c r="BT29" i="2"/>
  <c r="BS29" i="2"/>
  <c r="BR29" i="2"/>
  <c r="BQ29" i="2"/>
  <c r="BP29" i="2"/>
  <c r="BO29" i="2"/>
  <c r="BN29" i="2"/>
  <c r="BM29" i="2"/>
  <c r="BL29" i="2"/>
  <c r="BK29" i="2"/>
  <c r="BJ29" i="2"/>
  <c r="BI29" i="2"/>
  <c r="BH29" i="2"/>
  <c r="BG29" i="2"/>
  <c r="BF29" i="2"/>
  <c r="BE29" i="2"/>
  <c r="BD29" i="2"/>
  <c r="BC29" i="2"/>
  <c r="BB29" i="2"/>
  <c r="BA29" i="2"/>
  <c r="AZ29" i="2"/>
  <c r="AY29" i="2"/>
  <c r="AX29" i="2"/>
  <c r="AW29" i="2"/>
  <c r="AV29" i="2"/>
  <c r="AS29" i="2"/>
  <c r="AR29" i="2"/>
  <c r="AQ29" i="2"/>
  <c r="AP29" i="2"/>
  <c r="AO29" i="2"/>
  <c r="AN29" i="2"/>
  <c r="AM29" i="2"/>
  <c r="AL29" i="2"/>
  <c r="AK29" i="2"/>
  <c r="AJ29" i="2"/>
  <c r="AI29" i="2"/>
  <c r="AH29" i="2"/>
  <c r="AG29" i="2"/>
  <c r="AF29" i="2"/>
  <c r="AE29" i="2"/>
  <c r="AD29" i="2"/>
  <c r="AC29" i="2"/>
  <c r="AB29" i="2"/>
  <c r="AA29" i="2"/>
  <c r="Z29" i="2"/>
  <c r="Y29" i="2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BY28" i="2"/>
  <c r="BX28" i="2"/>
  <c r="BW28" i="2"/>
  <c r="BV28" i="2"/>
  <c r="BU28" i="2"/>
  <c r="BT28" i="2"/>
  <c r="BS28" i="2"/>
  <c r="BR28" i="2"/>
  <c r="BQ28" i="2"/>
  <c r="BP28" i="2"/>
  <c r="BO28" i="2"/>
  <c r="BN28" i="2"/>
  <c r="BM28" i="2"/>
  <c r="BL28" i="2"/>
  <c r="BK28" i="2"/>
  <c r="BJ28" i="2"/>
  <c r="BI28" i="2"/>
  <c r="BH28" i="2"/>
  <c r="BG28" i="2"/>
  <c r="BF28" i="2"/>
  <c r="BE28" i="2"/>
  <c r="BD28" i="2"/>
  <c r="BC28" i="2"/>
  <c r="BB28" i="2"/>
  <c r="BA28" i="2"/>
  <c r="AZ28" i="2"/>
  <c r="AY28" i="2"/>
  <c r="AX28" i="2"/>
  <c r="AW28" i="2"/>
  <c r="AV28" i="2"/>
  <c r="AS28" i="2"/>
  <c r="AR28" i="2"/>
  <c r="AQ28" i="2"/>
  <c r="AP28" i="2"/>
  <c r="AO28" i="2"/>
  <c r="AN28" i="2"/>
  <c r="AM28" i="2"/>
  <c r="AL28" i="2"/>
  <c r="AK28" i="2"/>
  <c r="AJ28" i="2"/>
  <c r="AI28" i="2"/>
  <c r="AH28" i="2"/>
  <c r="AG28" i="2"/>
  <c r="AF28" i="2"/>
  <c r="AE28" i="2"/>
  <c r="AD28" i="2"/>
  <c r="AC28" i="2"/>
  <c r="AB28" i="2"/>
  <c r="AA28" i="2"/>
  <c r="Z28" i="2"/>
  <c r="Y28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BY27" i="2"/>
  <c r="BX27" i="2"/>
  <c r="BW27" i="2"/>
  <c r="BV27" i="2"/>
  <c r="BU27" i="2"/>
  <c r="BT27" i="2"/>
  <c r="BS27" i="2"/>
  <c r="BR27" i="2"/>
  <c r="BQ27" i="2"/>
  <c r="BP27" i="2"/>
  <c r="BO27" i="2"/>
  <c r="BN27" i="2"/>
  <c r="BM27" i="2"/>
  <c r="BL27" i="2"/>
  <c r="BK27" i="2"/>
  <c r="BJ27" i="2"/>
  <c r="BI27" i="2"/>
  <c r="BH27" i="2"/>
  <c r="BG27" i="2"/>
  <c r="BF27" i="2"/>
  <c r="BE27" i="2"/>
  <c r="BD27" i="2"/>
  <c r="BC27" i="2"/>
  <c r="BB27" i="2"/>
  <c r="BA27" i="2"/>
  <c r="AZ27" i="2"/>
  <c r="AY27" i="2"/>
  <c r="AX27" i="2"/>
  <c r="AW27" i="2"/>
  <c r="AV27" i="2"/>
  <c r="AS27" i="2"/>
  <c r="AR27" i="2"/>
  <c r="AQ27" i="2"/>
  <c r="AP27" i="2"/>
  <c r="AO27" i="2"/>
  <c r="AN27" i="2"/>
  <c r="AM27" i="2"/>
  <c r="AL27" i="2"/>
  <c r="AK27" i="2"/>
  <c r="AJ27" i="2"/>
  <c r="AI27" i="2"/>
  <c r="AH27" i="2"/>
  <c r="AG27" i="2"/>
  <c r="AF27" i="2"/>
  <c r="AE27" i="2"/>
  <c r="AD27" i="2"/>
  <c r="AC27" i="2"/>
  <c r="AB27" i="2"/>
  <c r="AA27" i="2"/>
  <c r="Z27" i="2"/>
  <c r="Y27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BY26" i="2"/>
  <c r="BX26" i="2"/>
  <c r="BW26" i="2"/>
  <c r="BV26" i="2"/>
  <c r="BU26" i="2"/>
  <c r="BT26" i="2"/>
  <c r="BS26" i="2"/>
  <c r="BR26" i="2"/>
  <c r="BQ26" i="2"/>
  <c r="BP26" i="2"/>
  <c r="BO26" i="2"/>
  <c r="BN26" i="2"/>
  <c r="BM26" i="2"/>
  <c r="BL26" i="2"/>
  <c r="BK26" i="2"/>
  <c r="BJ26" i="2"/>
  <c r="BI26" i="2"/>
  <c r="BH26" i="2"/>
  <c r="BG26" i="2"/>
  <c r="BF26" i="2"/>
  <c r="BE26" i="2"/>
  <c r="BD26" i="2"/>
  <c r="BC26" i="2"/>
  <c r="BB26" i="2"/>
  <c r="BA26" i="2"/>
  <c r="AZ26" i="2"/>
  <c r="AY26" i="2"/>
  <c r="AX26" i="2"/>
  <c r="AW26" i="2"/>
  <c r="AV26" i="2"/>
  <c r="AS26" i="2"/>
  <c r="AR26" i="2"/>
  <c r="AQ26" i="2"/>
  <c r="AP26" i="2"/>
  <c r="AO26" i="2"/>
  <c r="AN26" i="2"/>
  <c r="AM26" i="2"/>
  <c r="AL26" i="2"/>
  <c r="AK26" i="2"/>
  <c r="AJ26" i="2"/>
  <c r="AI26" i="2"/>
  <c r="AH26" i="2"/>
  <c r="AG26" i="2"/>
  <c r="AF26" i="2"/>
  <c r="AE26" i="2"/>
  <c r="AD26" i="2"/>
  <c r="AC26" i="2"/>
  <c r="AB26" i="2"/>
  <c r="AA26" i="2"/>
  <c r="Z26" i="2"/>
  <c r="Y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BY25" i="2"/>
  <c r="BX25" i="2"/>
  <c r="BW25" i="2"/>
  <c r="BV25" i="2"/>
  <c r="BU25" i="2"/>
  <c r="BT25" i="2"/>
  <c r="BS25" i="2"/>
  <c r="BR25" i="2"/>
  <c r="BQ25" i="2"/>
  <c r="BP25" i="2"/>
  <c r="BO25" i="2"/>
  <c r="BN25" i="2"/>
  <c r="BM25" i="2"/>
  <c r="BL25" i="2"/>
  <c r="BK25" i="2"/>
  <c r="BJ25" i="2"/>
  <c r="BI25" i="2"/>
  <c r="BH25" i="2"/>
  <c r="BG25" i="2"/>
  <c r="BF25" i="2"/>
  <c r="BE25" i="2"/>
  <c r="BD25" i="2"/>
  <c r="BC25" i="2"/>
  <c r="BB25" i="2"/>
  <c r="BA25" i="2"/>
  <c r="AZ25" i="2"/>
  <c r="AY25" i="2"/>
  <c r="AX25" i="2"/>
  <c r="AW25" i="2"/>
  <c r="AV25" i="2"/>
  <c r="AS25" i="2"/>
  <c r="AR25" i="2"/>
  <c r="AQ25" i="2"/>
  <c r="AP25" i="2"/>
  <c r="AO25" i="2"/>
  <c r="AN25" i="2"/>
  <c r="AM25" i="2"/>
  <c r="AL25" i="2"/>
  <c r="AK25" i="2"/>
  <c r="AJ25" i="2"/>
  <c r="AI25" i="2"/>
  <c r="AH25" i="2"/>
  <c r="AG25" i="2"/>
  <c r="AF25" i="2"/>
  <c r="AE25" i="2"/>
  <c r="AD25" i="2"/>
  <c r="AC25" i="2"/>
  <c r="AB25" i="2"/>
  <c r="AA25" i="2"/>
  <c r="Z25" i="2"/>
  <c r="Y25" i="2"/>
  <c r="W25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BY24" i="2"/>
  <c r="BX24" i="2"/>
  <c r="BW24" i="2"/>
  <c r="BV24" i="2"/>
  <c r="BU24" i="2"/>
  <c r="BT24" i="2"/>
  <c r="BS24" i="2"/>
  <c r="BR24" i="2"/>
  <c r="BQ24" i="2"/>
  <c r="BP24" i="2"/>
  <c r="BO24" i="2"/>
  <c r="BN24" i="2"/>
  <c r="BM24" i="2"/>
  <c r="BL24" i="2"/>
  <c r="BK24" i="2"/>
  <c r="BJ24" i="2"/>
  <c r="BI24" i="2"/>
  <c r="BH24" i="2"/>
  <c r="BG24" i="2"/>
  <c r="BF24" i="2"/>
  <c r="BE24" i="2"/>
  <c r="BD24" i="2"/>
  <c r="BC24" i="2"/>
  <c r="BB24" i="2"/>
  <c r="BA24" i="2"/>
  <c r="AZ24" i="2"/>
  <c r="AY24" i="2"/>
  <c r="AX24" i="2"/>
  <c r="AW24" i="2"/>
  <c r="AV24" i="2"/>
  <c r="AS24" i="2"/>
  <c r="AR24" i="2"/>
  <c r="AQ24" i="2"/>
  <c r="AP24" i="2"/>
  <c r="AO24" i="2"/>
  <c r="AN24" i="2"/>
  <c r="AM24" i="2"/>
  <c r="AL24" i="2"/>
  <c r="AK24" i="2"/>
  <c r="AJ24" i="2"/>
  <c r="AI24" i="2"/>
  <c r="AH24" i="2"/>
  <c r="AG24" i="2"/>
  <c r="AF24" i="2"/>
  <c r="AE24" i="2"/>
  <c r="AD24" i="2"/>
  <c r="AC24" i="2"/>
  <c r="AB24" i="2"/>
  <c r="AA24" i="2"/>
  <c r="Z24" i="2"/>
  <c r="Y24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D24" i="2"/>
  <c r="C24" i="2"/>
  <c r="BY23" i="2"/>
  <c r="BX23" i="2"/>
  <c r="BW23" i="2"/>
  <c r="BV23" i="2"/>
  <c r="BU23" i="2"/>
  <c r="BT23" i="2"/>
  <c r="BS23" i="2"/>
  <c r="BR23" i="2"/>
  <c r="BQ23" i="2"/>
  <c r="BP23" i="2"/>
  <c r="BO23" i="2"/>
  <c r="BN23" i="2"/>
  <c r="BM23" i="2"/>
  <c r="BL23" i="2"/>
  <c r="BK23" i="2"/>
  <c r="BJ23" i="2"/>
  <c r="BI23" i="2"/>
  <c r="BH23" i="2"/>
  <c r="BG23" i="2"/>
  <c r="BF23" i="2"/>
  <c r="BE23" i="2"/>
  <c r="BD23" i="2"/>
  <c r="BC23" i="2"/>
  <c r="BB23" i="2"/>
  <c r="BA23" i="2"/>
  <c r="AZ23" i="2"/>
  <c r="AY23" i="2"/>
  <c r="AX23" i="2"/>
  <c r="AW23" i="2"/>
  <c r="AV23" i="2"/>
  <c r="AS23" i="2"/>
  <c r="AR23" i="2"/>
  <c r="AQ23" i="2"/>
  <c r="AP23" i="2"/>
  <c r="AO23" i="2"/>
  <c r="AN23" i="2"/>
  <c r="AM23" i="2"/>
  <c r="AL23" i="2"/>
  <c r="AK23" i="2"/>
  <c r="AJ23" i="2"/>
  <c r="AI23" i="2"/>
  <c r="AH23" i="2"/>
  <c r="AG23" i="2"/>
  <c r="AF23" i="2"/>
  <c r="AE23" i="2"/>
  <c r="AD23" i="2"/>
  <c r="AC23" i="2"/>
  <c r="AB23" i="2"/>
  <c r="AA23" i="2"/>
  <c r="Z23" i="2"/>
  <c r="Y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BY22" i="2"/>
  <c r="BX22" i="2"/>
  <c r="BW22" i="2"/>
  <c r="BV22" i="2"/>
  <c r="BU22" i="2"/>
  <c r="BT22" i="2"/>
  <c r="BS22" i="2"/>
  <c r="BR22" i="2"/>
  <c r="BQ22" i="2"/>
  <c r="BP22" i="2"/>
  <c r="BO22" i="2"/>
  <c r="BN22" i="2"/>
  <c r="BM22" i="2"/>
  <c r="BL22" i="2"/>
  <c r="BK22" i="2"/>
  <c r="BJ22" i="2"/>
  <c r="BI22" i="2"/>
  <c r="BH22" i="2"/>
  <c r="BG22" i="2"/>
  <c r="BF22" i="2"/>
  <c r="BE22" i="2"/>
  <c r="BD22" i="2"/>
  <c r="BC22" i="2"/>
  <c r="BB22" i="2"/>
  <c r="BA22" i="2"/>
  <c r="AZ22" i="2"/>
  <c r="AY22" i="2"/>
  <c r="AX22" i="2"/>
  <c r="AW22" i="2"/>
  <c r="AV22" i="2"/>
  <c r="AS22" i="2"/>
  <c r="AR22" i="2"/>
  <c r="AQ22" i="2"/>
  <c r="AP22" i="2"/>
  <c r="AO22" i="2"/>
  <c r="AN22" i="2"/>
  <c r="AM22" i="2"/>
  <c r="AL22" i="2"/>
  <c r="AK22" i="2"/>
  <c r="AJ22" i="2"/>
  <c r="AI22" i="2"/>
  <c r="AH22" i="2"/>
  <c r="AG22" i="2"/>
  <c r="AF22" i="2"/>
  <c r="AE22" i="2"/>
  <c r="AD22" i="2"/>
  <c r="AC22" i="2"/>
  <c r="AB22" i="2"/>
  <c r="AA22" i="2"/>
  <c r="Z22" i="2"/>
  <c r="Y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C22" i="2"/>
  <c r="BZ19" i="2"/>
  <c r="BZ18" i="2"/>
  <c r="BZ96" i="2" s="1"/>
  <c r="BY21" i="2"/>
  <c r="BX21" i="2"/>
  <c r="BW21" i="2"/>
  <c r="BV21" i="2"/>
  <c r="BU21" i="2"/>
  <c r="BT21" i="2"/>
  <c r="BS21" i="2"/>
  <c r="BR21" i="2"/>
  <c r="BQ21" i="2"/>
  <c r="BP21" i="2"/>
  <c r="BO21" i="2"/>
  <c r="BN21" i="2"/>
  <c r="BM21" i="2"/>
  <c r="BL21" i="2"/>
  <c r="BK21" i="2"/>
  <c r="BJ21" i="2"/>
  <c r="BI21" i="2"/>
  <c r="BH21" i="2"/>
  <c r="BG21" i="2"/>
  <c r="BF21" i="2"/>
  <c r="BE21" i="2"/>
  <c r="BD21" i="2"/>
  <c r="BC21" i="2"/>
  <c r="BB21" i="2"/>
  <c r="BA21" i="2"/>
  <c r="AZ21" i="2"/>
  <c r="AY21" i="2"/>
  <c r="AX21" i="2"/>
  <c r="AW21" i="2"/>
  <c r="AV21" i="2"/>
  <c r="AS21" i="2"/>
  <c r="AR21" i="2"/>
  <c r="AQ21" i="2"/>
  <c r="AP21" i="2"/>
  <c r="AO21" i="2"/>
  <c r="AN21" i="2"/>
  <c r="AM21" i="2"/>
  <c r="AL21" i="2"/>
  <c r="AK21" i="2"/>
  <c r="AJ21" i="2"/>
  <c r="AI21" i="2"/>
  <c r="AH21" i="2"/>
  <c r="AG21" i="2"/>
  <c r="AF21" i="2"/>
  <c r="AE21" i="2"/>
  <c r="AD21" i="2"/>
  <c r="AC21" i="2"/>
  <c r="AB21" i="2"/>
  <c r="AA21" i="2"/>
  <c r="Z21" i="2"/>
  <c r="Y21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BY20" i="2"/>
  <c r="BX20" i="2"/>
  <c r="BW20" i="2"/>
  <c r="BV20" i="2"/>
  <c r="BU20" i="2"/>
  <c r="BT20" i="2"/>
  <c r="BS20" i="2"/>
  <c r="BR20" i="2"/>
  <c r="BQ20" i="2"/>
  <c r="BP20" i="2"/>
  <c r="BO20" i="2"/>
  <c r="BN20" i="2"/>
  <c r="BM20" i="2"/>
  <c r="BL20" i="2"/>
  <c r="BK20" i="2"/>
  <c r="BJ20" i="2"/>
  <c r="BI20" i="2"/>
  <c r="BH20" i="2"/>
  <c r="BG20" i="2"/>
  <c r="BF20" i="2"/>
  <c r="BE20" i="2"/>
  <c r="BD20" i="2"/>
  <c r="BC20" i="2"/>
  <c r="BB20" i="2"/>
  <c r="BA20" i="2"/>
  <c r="AZ20" i="2"/>
  <c r="AY20" i="2"/>
  <c r="AX20" i="2"/>
  <c r="AW20" i="2"/>
  <c r="AV20" i="2"/>
  <c r="AS20" i="2"/>
  <c r="AR20" i="2"/>
  <c r="AQ20" i="2"/>
  <c r="AP20" i="2"/>
  <c r="AO20" i="2"/>
  <c r="AN20" i="2"/>
  <c r="AM20" i="2"/>
  <c r="AL20" i="2"/>
  <c r="AK20" i="2"/>
  <c r="AJ20" i="2"/>
  <c r="AI20" i="2"/>
  <c r="AH20" i="2"/>
  <c r="AG20" i="2"/>
  <c r="AF20" i="2"/>
  <c r="AE20" i="2"/>
  <c r="AD20" i="2"/>
  <c r="AC20" i="2"/>
  <c r="AB20" i="2"/>
  <c r="AA20" i="2"/>
  <c r="Z20" i="2"/>
  <c r="Y20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BY19" i="2"/>
  <c r="BX19" i="2"/>
  <c r="BW19" i="2"/>
  <c r="BV19" i="2"/>
  <c r="BU19" i="2"/>
  <c r="BT19" i="2"/>
  <c r="BS19" i="2"/>
  <c r="BR19" i="2"/>
  <c r="BQ19" i="2"/>
  <c r="BP19" i="2"/>
  <c r="BO19" i="2"/>
  <c r="BN19" i="2"/>
  <c r="BM19" i="2"/>
  <c r="BL19" i="2"/>
  <c r="BK19" i="2"/>
  <c r="BJ19" i="2"/>
  <c r="BI19" i="2"/>
  <c r="BH19" i="2"/>
  <c r="BG19" i="2"/>
  <c r="BF19" i="2"/>
  <c r="BE19" i="2"/>
  <c r="BD19" i="2"/>
  <c r="BC19" i="2"/>
  <c r="BB19" i="2"/>
  <c r="BA19" i="2"/>
  <c r="AZ19" i="2"/>
  <c r="AY19" i="2"/>
  <c r="AX19" i="2"/>
  <c r="AW19" i="2"/>
  <c r="AV19" i="2"/>
  <c r="AS19" i="2"/>
  <c r="AR19" i="2"/>
  <c r="AQ19" i="2"/>
  <c r="AP19" i="2"/>
  <c r="AO19" i="2"/>
  <c r="AN19" i="2"/>
  <c r="AM19" i="2"/>
  <c r="AL19" i="2"/>
  <c r="AK19" i="2"/>
  <c r="AJ19" i="2"/>
  <c r="AI19" i="2"/>
  <c r="AH19" i="2"/>
  <c r="AG19" i="2"/>
  <c r="AF19" i="2"/>
  <c r="AE19" i="2"/>
  <c r="AD19" i="2"/>
  <c r="AC19" i="2"/>
  <c r="AB19" i="2"/>
  <c r="AA19" i="2"/>
  <c r="Z19" i="2"/>
  <c r="Y19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BY18" i="2"/>
  <c r="BX18" i="2"/>
  <c r="BW18" i="2"/>
  <c r="BV18" i="2"/>
  <c r="BU18" i="2"/>
  <c r="BT18" i="2"/>
  <c r="BS18" i="2"/>
  <c r="BR18" i="2"/>
  <c r="BQ18" i="2"/>
  <c r="BP18" i="2"/>
  <c r="BO18" i="2"/>
  <c r="BN18" i="2"/>
  <c r="BM18" i="2"/>
  <c r="BL18" i="2"/>
  <c r="BK18" i="2"/>
  <c r="BJ18" i="2"/>
  <c r="BI18" i="2"/>
  <c r="BH18" i="2"/>
  <c r="BG18" i="2"/>
  <c r="BF18" i="2"/>
  <c r="BE18" i="2"/>
  <c r="BD18" i="2"/>
  <c r="BC18" i="2"/>
  <c r="BB18" i="2"/>
  <c r="BA18" i="2"/>
  <c r="AZ18" i="2"/>
  <c r="AY18" i="2"/>
  <c r="AX18" i="2"/>
  <c r="AW18" i="2"/>
  <c r="AV18" i="2"/>
  <c r="AS18" i="2"/>
  <c r="AR18" i="2"/>
  <c r="AQ18" i="2"/>
  <c r="AP18" i="2"/>
  <c r="AO18" i="2"/>
  <c r="AN18" i="2"/>
  <c r="AM18" i="2"/>
  <c r="AL18" i="2"/>
  <c r="AK18" i="2"/>
  <c r="AJ18" i="2"/>
  <c r="AI18" i="2"/>
  <c r="AH18" i="2"/>
  <c r="AG18" i="2"/>
  <c r="AF18" i="2"/>
  <c r="AE18" i="2"/>
  <c r="AD18" i="2"/>
  <c r="AC18" i="2"/>
  <c r="AB18" i="2"/>
  <c r="AA18" i="2"/>
  <c r="Z18" i="2"/>
  <c r="Y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BY17" i="2"/>
  <c r="BX17" i="2"/>
  <c r="BW17" i="2"/>
  <c r="BV17" i="2"/>
  <c r="BU17" i="2"/>
  <c r="BT17" i="2"/>
  <c r="BS17" i="2"/>
  <c r="BR17" i="2"/>
  <c r="BQ17" i="2"/>
  <c r="BP17" i="2"/>
  <c r="BO17" i="2"/>
  <c r="BN17" i="2"/>
  <c r="BM17" i="2"/>
  <c r="BL17" i="2"/>
  <c r="BK17" i="2"/>
  <c r="BJ17" i="2"/>
  <c r="BI17" i="2"/>
  <c r="BH17" i="2"/>
  <c r="BG17" i="2"/>
  <c r="BF17" i="2"/>
  <c r="BE17" i="2"/>
  <c r="BD17" i="2"/>
  <c r="BC17" i="2"/>
  <c r="BB17" i="2"/>
  <c r="BA17" i="2"/>
  <c r="AZ17" i="2"/>
  <c r="AY17" i="2"/>
  <c r="AX17" i="2"/>
  <c r="AW17" i="2"/>
  <c r="AV17" i="2"/>
  <c r="AS17" i="2"/>
  <c r="AR17" i="2"/>
  <c r="AQ17" i="2"/>
  <c r="AP17" i="2"/>
  <c r="AO17" i="2"/>
  <c r="AN17" i="2"/>
  <c r="AM17" i="2"/>
  <c r="AL17" i="2"/>
  <c r="AK17" i="2"/>
  <c r="AJ17" i="2"/>
  <c r="AI17" i="2"/>
  <c r="AH17" i="2"/>
  <c r="AG17" i="2"/>
  <c r="AF17" i="2"/>
  <c r="AE17" i="2"/>
  <c r="AD17" i="2"/>
  <c r="AC17" i="2"/>
  <c r="AB17" i="2"/>
  <c r="AA17" i="2"/>
  <c r="Z17" i="2"/>
  <c r="Y17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BY16" i="2"/>
  <c r="BX16" i="2"/>
  <c r="BW16" i="2"/>
  <c r="BV16" i="2"/>
  <c r="BU16" i="2"/>
  <c r="BT16" i="2"/>
  <c r="BS16" i="2"/>
  <c r="BR16" i="2"/>
  <c r="BQ16" i="2"/>
  <c r="BP16" i="2"/>
  <c r="BO16" i="2"/>
  <c r="BN16" i="2"/>
  <c r="BM16" i="2"/>
  <c r="BL16" i="2"/>
  <c r="BK16" i="2"/>
  <c r="BJ16" i="2"/>
  <c r="BI16" i="2"/>
  <c r="BH16" i="2"/>
  <c r="BG16" i="2"/>
  <c r="BF16" i="2"/>
  <c r="BE16" i="2"/>
  <c r="BD16" i="2"/>
  <c r="BC16" i="2"/>
  <c r="BB16" i="2"/>
  <c r="BA16" i="2"/>
  <c r="AZ16" i="2"/>
  <c r="AY16" i="2"/>
  <c r="AX16" i="2"/>
  <c r="AW16" i="2"/>
  <c r="AV16" i="2"/>
  <c r="AS16" i="2"/>
  <c r="AR16" i="2"/>
  <c r="AQ16" i="2"/>
  <c r="AP16" i="2"/>
  <c r="AO16" i="2"/>
  <c r="AN16" i="2"/>
  <c r="AM16" i="2"/>
  <c r="AL16" i="2"/>
  <c r="AK16" i="2"/>
  <c r="AJ16" i="2"/>
  <c r="AI16" i="2"/>
  <c r="AH16" i="2"/>
  <c r="AG16" i="2"/>
  <c r="AF16" i="2"/>
  <c r="AE16" i="2"/>
  <c r="AD16" i="2"/>
  <c r="AC16" i="2"/>
  <c r="AB16" i="2"/>
  <c r="AA16" i="2"/>
  <c r="Z16" i="2"/>
  <c r="Y16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D16" i="2"/>
  <c r="C16" i="2"/>
  <c r="BY15" i="2"/>
  <c r="BX15" i="2"/>
  <c r="BW15" i="2"/>
  <c r="BV15" i="2"/>
  <c r="BU15" i="2"/>
  <c r="BT15" i="2"/>
  <c r="BS15" i="2"/>
  <c r="BR15" i="2"/>
  <c r="BQ15" i="2"/>
  <c r="BP15" i="2"/>
  <c r="BO15" i="2"/>
  <c r="BN15" i="2"/>
  <c r="BM15" i="2"/>
  <c r="BL15" i="2"/>
  <c r="BK15" i="2"/>
  <c r="BJ15" i="2"/>
  <c r="BI15" i="2"/>
  <c r="BH15" i="2"/>
  <c r="BG15" i="2"/>
  <c r="BF15" i="2"/>
  <c r="BE15" i="2"/>
  <c r="BD15" i="2"/>
  <c r="BC15" i="2"/>
  <c r="BB15" i="2"/>
  <c r="BA15" i="2"/>
  <c r="AZ15" i="2"/>
  <c r="AY15" i="2"/>
  <c r="AX15" i="2"/>
  <c r="AW15" i="2"/>
  <c r="AV15" i="2"/>
  <c r="AS15" i="2"/>
  <c r="AR15" i="2"/>
  <c r="AQ15" i="2"/>
  <c r="AP15" i="2"/>
  <c r="AO15" i="2"/>
  <c r="AN15" i="2"/>
  <c r="AM15" i="2"/>
  <c r="AL15" i="2"/>
  <c r="AK15" i="2"/>
  <c r="AJ15" i="2"/>
  <c r="AI15" i="2"/>
  <c r="AH15" i="2"/>
  <c r="AG15" i="2"/>
  <c r="AF15" i="2"/>
  <c r="AE15" i="2"/>
  <c r="AD15" i="2"/>
  <c r="AC15" i="2"/>
  <c r="AB15" i="2"/>
  <c r="AA15" i="2"/>
  <c r="Z15" i="2"/>
  <c r="Y15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BY14" i="2"/>
  <c r="BX14" i="2"/>
  <c r="BW14" i="2"/>
  <c r="BV14" i="2"/>
  <c r="BU14" i="2"/>
  <c r="BT14" i="2"/>
  <c r="BS14" i="2"/>
  <c r="BR14" i="2"/>
  <c r="BQ14" i="2"/>
  <c r="BP14" i="2"/>
  <c r="BO14" i="2"/>
  <c r="BN14" i="2"/>
  <c r="BM14" i="2"/>
  <c r="BL14" i="2"/>
  <c r="BK14" i="2"/>
  <c r="BJ14" i="2"/>
  <c r="BI14" i="2"/>
  <c r="BH14" i="2"/>
  <c r="BG14" i="2"/>
  <c r="BF14" i="2"/>
  <c r="BE14" i="2"/>
  <c r="BD14" i="2"/>
  <c r="BC14" i="2"/>
  <c r="BB14" i="2"/>
  <c r="BA14" i="2"/>
  <c r="AZ14" i="2"/>
  <c r="AY14" i="2"/>
  <c r="AX14" i="2"/>
  <c r="AW14" i="2"/>
  <c r="AV14" i="2"/>
  <c r="AS14" i="2"/>
  <c r="AR14" i="2"/>
  <c r="AQ14" i="2"/>
  <c r="AP14" i="2"/>
  <c r="AO14" i="2"/>
  <c r="AN14" i="2"/>
  <c r="AM14" i="2"/>
  <c r="AL14" i="2"/>
  <c r="AK14" i="2"/>
  <c r="AJ14" i="2"/>
  <c r="AI14" i="2"/>
  <c r="AH14" i="2"/>
  <c r="AG14" i="2"/>
  <c r="AF14" i="2"/>
  <c r="AE14" i="2"/>
  <c r="AD14" i="2"/>
  <c r="AC14" i="2"/>
  <c r="AB14" i="2"/>
  <c r="AA14" i="2"/>
  <c r="Z14" i="2"/>
  <c r="Y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AS13" i="2"/>
  <c r="AR13" i="2"/>
  <c r="AQ13" i="2"/>
  <c r="AP13" i="2"/>
  <c r="AO13" i="2"/>
  <c r="AN13" i="2"/>
  <c r="AM13" i="2"/>
  <c r="AL13" i="2"/>
  <c r="AK13" i="2"/>
  <c r="AJ13" i="2"/>
  <c r="AI13" i="2"/>
  <c r="AH13" i="2"/>
  <c r="AG13" i="2"/>
  <c r="AF13" i="2"/>
  <c r="AE13" i="2"/>
  <c r="AD13" i="2"/>
  <c r="AC13" i="2"/>
  <c r="AB13" i="2"/>
  <c r="AA13" i="2"/>
  <c r="Z13" i="2"/>
  <c r="Y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AS12" i="2"/>
  <c r="AR12" i="2"/>
  <c r="AQ12" i="2"/>
  <c r="AP12" i="2"/>
  <c r="AO12" i="2"/>
  <c r="AN12" i="2"/>
  <c r="AM12" i="2"/>
  <c r="AL12" i="2"/>
  <c r="AK12" i="2"/>
  <c r="AJ12" i="2"/>
  <c r="AI12" i="2"/>
  <c r="AH12" i="2"/>
  <c r="AG12" i="2"/>
  <c r="AF12" i="2"/>
  <c r="AE12" i="2"/>
  <c r="AD12" i="2"/>
  <c r="AC12" i="2"/>
  <c r="AB12" i="2"/>
  <c r="AA12" i="2"/>
  <c r="Z12" i="2"/>
  <c r="Y12" i="2"/>
  <c r="W12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BY13" i="2"/>
  <c r="BX13" i="2"/>
  <c r="BW13" i="2"/>
  <c r="BV13" i="2"/>
  <c r="BU13" i="2"/>
  <c r="BT13" i="2"/>
  <c r="BS13" i="2"/>
  <c r="BR13" i="2"/>
  <c r="BQ13" i="2"/>
  <c r="BP13" i="2"/>
  <c r="BO13" i="2"/>
  <c r="BN13" i="2"/>
  <c r="BM13" i="2"/>
  <c r="BL13" i="2"/>
  <c r="BK13" i="2"/>
  <c r="BJ13" i="2"/>
  <c r="BI13" i="2"/>
  <c r="BH13" i="2"/>
  <c r="BG13" i="2"/>
  <c r="BF13" i="2"/>
  <c r="BE13" i="2"/>
  <c r="BD13" i="2"/>
  <c r="BC13" i="2"/>
  <c r="BB13" i="2"/>
  <c r="BA13" i="2"/>
  <c r="AZ13" i="2"/>
  <c r="AY13" i="2"/>
  <c r="AX13" i="2"/>
  <c r="AW13" i="2"/>
  <c r="AV13" i="2"/>
  <c r="BX12" i="2"/>
  <c r="C28" i="18"/>
  <c r="B31" i="15"/>
  <c r="AU15" i="2" s="1"/>
  <c r="BY5" i="2"/>
  <c r="BX5" i="2"/>
  <c r="BW5" i="2"/>
  <c r="BV5" i="2"/>
  <c r="BU5" i="2"/>
  <c r="BT5" i="2"/>
  <c r="BS5" i="2"/>
  <c r="BR5" i="2"/>
  <c r="BQ5" i="2"/>
  <c r="BP5" i="2"/>
  <c r="BO5" i="2"/>
  <c r="BN5" i="2"/>
  <c r="BM5" i="2"/>
  <c r="BL5" i="2"/>
  <c r="BK5" i="2"/>
  <c r="BJ5" i="2"/>
  <c r="BI5" i="2"/>
  <c r="BH5" i="2"/>
  <c r="BG5" i="2"/>
  <c r="BF5" i="2"/>
  <c r="BE5" i="2"/>
  <c r="BD5" i="2"/>
  <c r="BC5" i="2"/>
  <c r="BB5" i="2"/>
  <c r="BA5" i="2"/>
  <c r="AZ5" i="2"/>
  <c r="AY5" i="2"/>
  <c r="AX5" i="2"/>
  <c r="AW5" i="2"/>
  <c r="AV5" i="2"/>
  <c r="AS5" i="2"/>
  <c r="AR5" i="2"/>
  <c r="AQ5" i="2"/>
  <c r="AP5" i="2"/>
  <c r="AO5" i="2"/>
  <c r="AN5" i="2"/>
  <c r="AM5" i="2"/>
  <c r="AL5" i="2"/>
  <c r="AK5" i="2"/>
  <c r="AJ5" i="2"/>
  <c r="AI5" i="2"/>
  <c r="AH5" i="2"/>
  <c r="AG5" i="2"/>
  <c r="AF5" i="2"/>
  <c r="AE5" i="2"/>
  <c r="AD5" i="2"/>
  <c r="AC5" i="2"/>
  <c r="AB5" i="2"/>
  <c r="AA5" i="2"/>
  <c r="Z5" i="2"/>
  <c r="Y5" i="2"/>
  <c r="W5" i="2"/>
  <c r="V5" i="2"/>
  <c r="U5" i="2"/>
  <c r="T5" i="2"/>
  <c r="S5" i="2"/>
  <c r="R5" i="2"/>
  <c r="Q5" i="2"/>
  <c r="P5" i="2"/>
  <c r="O5" i="2"/>
  <c r="N5" i="2"/>
  <c r="M5" i="2"/>
  <c r="L5" i="2"/>
  <c r="K5" i="2"/>
  <c r="J5" i="2"/>
  <c r="I5" i="2"/>
  <c r="H5" i="2"/>
  <c r="G5" i="2"/>
  <c r="F5" i="2"/>
  <c r="E5" i="2"/>
  <c r="D5" i="2"/>
  <c r="C5" i="2"/>
  <c r="BY12" i="2"/>
  <c r="BW12" i="2"/>
  <c r="BV12" i="2"/>
  <c r="BU12" i="2"/>
  <c r="BT12" i="2"/>
  <c r="BS12" i="2"/>
  <c r="BR12" i="2"/>
  <c r="BQ12" i="2"/>
  <c r="BP12" i="2"/>
  <c r="BO12" i="2"/>
  <c r="BN12" i="2"/>
  <c r="BM12" i="2"/>
  <c r="BL12" i="2"/>
  <c r="BK12" i="2"/>
  <c r="BJ12" i="2"/>
  <c r="BI12" i="2"/>
  <c r="BH12" i="2"/>
  <c r="BG12" i="2"/>
  <c r="BF12" i="2"/>
  <c r="BE12" i="2"/>
  <c r="BD12" i="2"/>
  <c r="BC12" i="2"/>
  <c r="BB12" i="2"/>
  <c r="BA12" i="2"/>
  <c r="AZ12" i="2"/>
  <c r="AY12" i="2"/>
  <c r="AX12" i="2"/>
  <c r="AW12" i="2"/>
  <c r="AV12" i="2"/>
  <c r="BY11" i="2"/>
  <c r="BX11" i="2"/>
  <c r="BW11" i="2"/>
  <c r="BV11" i="2"/>
  <c r="BU11" i="2"/>
  <c r="BT11" i="2"/>
  <c r="BS11" i="2"/>
  <c r="BR11" i="2"/>
  <c r="BQ11" i="2"/>
  <c r="BP11" i="2"/>
  <c r="BO11" i="2"/>
  <c r="BN11" i="2"/>
  <c r="BM11" i="2"/>
  <c r="BL11" i="2"/>
  <c r="BK11" i="2"/>
  <c r="BJ11" i="2"/>
  <c r="BI11" i="2"/>
  <c r="BH11" i="2"/>
  <c r="BG11" i="2"/>
  <c r="BF11" i="2"/>
  <c r="BE11" i="2"/>
  <c r="BD11" i="2"/>
  <c r="BC11" i="2"/>
  <c r="BB11" i="2"/>
  <c r="BA11" i="2"/>
  <c r="AZ11" i="2"/>
  <c r="AY11" i="2"/>
  <c r="AX11" i="2"/>
  <c r="AW11" i="2"/>
  <c r="AV11" i="2"/>
  <c r="AS11" i="2"/>
  <c r="AR11" i="2"/>
  <c r="AQ11" i="2"/>
  <c r="AP11" i="2"/>
  <c r="AO11" i="2"/>
  <c r="AN11" i="2"/>
  <c r="AM11" i="2"/>
  <c r="AL11" i="2"/>
  <c r="AK11" i="2"/>
  <c r="AJ11" i="2"/>
  <c r="AI11" i="2"/>
  <c r="AH11" i="2"/>
  <c r="AG11" i="2"/>
  <c r="AF11" i="2"/>
  <c r="AE11" i="2"/>
  <c r="AD11" i="2"/>
  <c r="AC11" i="2"/>
  <c r="AB11" i="2"/>
  <c r="AA11" i="2"/>
  <c r="Z11" i="2"/>
  <c r="Y11" i="2"/>
  <c r="W11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BY10" i="2"/>
  <c r="BX10" i="2"/>
  <c r="BW10" i="2"/>
  <c r="BV10" i="2"/>
  <c r="BU10" i="2"/>
  <c r="BT10" i="2"/>
  <c r="BS10" i="2"/>
  <c r="BR10" i="2"/>
  <c r="BQ10" i="2"/>
  <c r="BP10" i="2"/>
  <c r="BO10" i="2"/>
  <c r="BN10" i="2"/>
  <c r="BM10" i="2"/>
  <c r="BL10" i="2"/>
  <c r="BK10" i="2"/>
  <c r="BJ10" i="2"/>
  <c r="BI10" i="2"/>
  <c r="BH10" i="2"/>
  <c r="BG10" i="2"/>
  <c r="BF10" i="2"/>
  <c r="BE10" i="2"/>
  <c r="BD10" i="2"/>
  <c r="BC10" i="2"/>
  <c r="BB10" i="2"/>
  <c r="BA10" i="2"/>
  <c r="AZ10" i="2"/>
  <c r="AY10" i="2"/>
  <c r="AX10" i="2"/>
  <c r="AW10" i="2"/>
  <c r="AV10" i="2"/>
  <c r="AS10" i="2"/>
  <c r="AR10" i="2"/>
  <c r="AQ10" i="2"/>
  <c r="AP10" i="2"/>
  <c r="AO10" i="2"/>
  <c r="AN10" i="2"/>
  <c r="AM10" i="2"/>
  <c r="AL10" i="2"/>
  <c r="AK10" i="2"/>
  <c r="AJ10" i="2"/>
  <c r="AI10" i="2"/>
  <c r="AH10" i="2"/>
  <c r="AG10" i="2"/>
  <c r="AF10" i="2"/>
  <c r="AE10" i="2"/>
  <c r="AD10" i="2"/>
  <c r="AC10" i="2"/>
  <c r="AB10" i="2"/>
  <c r="AA10" i="2"/>
  <c r="Z10" i="2"/>
  <c r="Y10" i="2"/>
  <c r="W10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BY9" i="2"/>
  <c r="BX9" i="2"/>
  <c r="BW9" i="2"/>
  <c r="BV9" i="2"/>
  <c r="BU9" i="2"/>
  <c r="BT9" i="2"/>
  <c r="BS9" i="2"/>
  <c r="BR9" i="2"/>
  <c r="BQ9" i="2"/>
  <c r="BP9" i="2"/>
  <c r="BO9" i="2"/>
  <c r="BN9" i="2"/>
  <c r="BM9" i="2"/>
  <c r="BL9" i="2"/>
  <c r="BK9" i="2"/>
  <c r="BJ9" i="2"/>
  <c r="BI9" i="2"/>
  <c r="BH9" i="2"/>
  <c r="BG9" i="2"/>
  <c r="BF9" i="2"/>
  <c r="BE9" i="2"/>
  <c r="BD9" i="2"/>
  <c r="BC9" i="2"/>
  <c r="BB9" i="2"/>
  <c r="BA9" i="2"/>
  <c r="AZ9" i="2"/>
  <c r="AY9" i="2"/>
  <c r="AX9" i="2"/>
  <c r="AW9" i="2"/>
  <c r="AV9" i="2"/>
  <c r="AS9" i="2"/>
  <c r="AR9" i="2"/>
  <c r="AQ9" i="2"/>
  <c r="AP9" i="2"/>
  <c r="AO9" i="2"/>
  <c r="AN9" i="2"/>
  <c r="AM9" i="2"/>
  <c r="AL9" i="2"/>
  <c r="AK9" i="2"/>
  <c r="AJ9" i="2"/>
  <c r="AI9" i="2"/>
  <c r="AH9" i="2"/>
  <c r="AG9" i="2"/>
  <c r="AF9" i="2"/>
  <c r="AE9" i="2"/>
  <c r="AD9" i="2"/>
  <c r="AC9" i="2"/>
  <c r="AB9" i="2"/>
  <c r="AA9" i="2"/>
  <c r="Z9" i="2"/>
  <c r="Y9" i="2"/>
  <c r="W9" i="2"/>
  <c r="V9" i="2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E9" i="2"/>
  <c r="D9" i="2"/>
  <c r="C9" i="2"/>
  <c r="BY8" i="2"/>
  <c r="BX8" i="2"/>
  <c r="BW8" i="2"/>
  <c r="BV8" i="2"/>
  <c r="BU8" i="2"/>
  <c r="BT8" i="2"/>
  <c r="BS8" i="2"/>
  <c r="BR8" i="2"/>
  <c r="BQ8" i="2"/>
  <c r="BP8" i="2"/>
  <c r="BO8" i="2"/>
  <c r="BN8" i="2"/>
  <c r="BM8" i="2"/>
  <c r="BL8" i="2"/>
  <c r="BK8" i="2"/>
  <c r="BJ8" i="2"/>
  <c r="BI8" i="2"/>
  <c r="BH8" i="2"/>
  <c r="BG8" i="2"/>
  <c r="BF8" i="2"/>
  <c r="BE8" i="2"/>
  <c r="BD8" i="2"/>
  <c r="BC8" i="2"/>
  <c r="BB8" i="2"/>
  <c r="BA8" i="2"/>
  <c r="AZ8" i="2"/>
  <c r="AY8" i="2"/>
  <c r="AX8" i="2"/>
  <c r="AW8" i="2"/>
  <c r="AV8" i="2"/>
  <c r="AS8" i="2"/>
  <c r="AR8" i="2"/>
  <c r="AQ8" i="2"/>
  <c r="AP8" i="2"/>
  <c r="AO8" i="2"/>
  <c r="AN8" i="2"/>
  <c r="AM8" i="2"/>
  <c r="AL8" i="2"/>
  <c r="AK8" i="2"/>
  <c r="AJ8" i="2"/>
  <c r="AI8" i="2"/>
  <c r="AH8" i="2"/>
  <c r="AG8" i="2"/>
  <c r="AF8" i="2"/>
  <c r="AE8" i="2"/>
  <c r="AD8" i="2"/>
  <c r="AC8" i="2"/>
  <c r="AB8" i="2"/>
  <c r="AA8" i="2"/>
  <c r="Z8" i="2"/>
  <c r="Y8" i="2"/>
  <c r="W8" i="2"/>
  <c r="V8" i="2"/>
  <c r="U8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E8" i="2"/>
  <c r="D8" i="2"/>
  <c r="C8" i="2"/>
  <c r="BY7" i="2"/>
  <c r="BX7" i="2"/>
  <c r="BW7" i="2"/>
  <c r="BV7" i="2"/>
  <c r="BU7" i="2"/>
  <c r="BT7" i="2"/>
  <c r="BS7" i="2"/>
  <c r="BR7" i="2"/>
  <c r="BQ7" i="2"/>
  <c r="BP7" i="2"/>
  <c r="BO7" i="2"/>
  <c r="BN7" i="2"/>
  <c r="BM7" i="2"/>
  <c r="BL7" i="2"/>
  <c r="BK7" i="2"/>
  <c r="BJ7" i="2"/>
  <c r="BI7" i="2"/>
  <c r="BH7" i="2"/>
  <c r="BG7" i="2"/>
  <c r="BF7" i="2"/>
  <c r="BE7" i="2"/>
  <c r="BD7" i="2"/>
  <c r="BC7" i="2"/>
  <c r="BB7" i="2"/>
  <c r="BA7" i="2"/>
  <c r="AZ7" i="2"/>
  <c r="AY7" i="2"/>
  <c r="AX7" i="2"/>
  <c r="AW7" i="2"/>
  <c r="AV7" i="2"/>
  <c r="AS7" i="2"/>
  <c r="AR7" i="2"/>
  <c r="AQ7" i="2"/>
  <c r="AP7" i="2"/>
  <c r="AO7" i="2"/>
  <c r="AN7" i="2"/>
  <c r="AM7" i="2"/>
  <c r="AL7" i="2"/>
  <c r="AK7" i="2"/>
  <c r="AJ7" i="2"/>
  <c r="AI7" i="2"/>
  <c r="AH7" i="2"/>
  <c r="AG7" i="2"/>
  <c r="AF7" i="2"/>
  <c r="AE7" i="2"/>
  <c r="AD7" i="2"/>
  <c r="AC7" i="2"/>
  <c r="AB7" i="2"/>
  <c r="AA7" i="2"/>
  <c r="Z7" i="2"/>
  <c r="Y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C7" i="2"/>
  <c r="BY6" i="2"/>
  <c r="BX6" i="2"/>
  <c r="BW6" i="2"/>
  <c r="BV6" i="2"/>
  <c r="BU6" i="2"/>
  <c r="BT6" i="2"/>
  <c r="BS6" i="2"/>
  <c r="BR6" i="2"/>
  <c r="BQ6" i="2"/>
  <c r="BP6" i="2"/>
  <c r="BO6" i="2"/>
  <c r="BN6" i="2"/>
  <c r="BM6" i="2"/>
  <c r="BL6" i="2"/>
  <c r="BK6" i="2"/>
  <c r="BJ6" i="2"/>
  <c r="BI6" i="2"/>
  <c r="BH6" i="2"/>
  <c r="BG6" i="2"/>
  <c r="BF6" i="2"/>
  <c r="BE6" i="2"/>
  <c r="BD6" i="2"/>
  <c r="BC6" i="2"/>
  <c r="BB6" i="2"/>
  <c r="BA6" i="2"/>
  <c r="AZ6" i="2"/>
  <c r="AY6" i="2"/>
  <c r="AX6" i="2"/>
  <c r="AW6" i="2"/>
  <c r="AV6" i="2"/>
  <c r="AS6" i="2"/>
  <c r="AR6" i="2"/>
  <c r="AQ6" i="2"/>
  <c r="AP6" i="2"/>
  <c r="AO6" i="2"/>
  <c r="AN6" i="2"/>
  <c r="AM6" i="2"/>
  <c r="AL6" i="2"/>
  <c r="AK6" i="2"/>
  <c r="AJ6" i="2"/>
  <c r="AI6" i="2"/>
  <c r="AH6" i="2"/>
  <c r="AG6" i="2"/>
  <c r="AF6" i="2"/>
  <c r="AE6" i="2"/>
  <c r="AD6" i="2"/>
  <c r="AC6" i="2"/>
  <c r="AB6" i="2"/>
  <c r="AA6" i="2"/>
  <c r="Z6" i="2"/>
  <c r="Y6" i="2"/>
  <c r="W6" i="2"/>
  <c r="V6" i="2"/>
  <c r="U6" i="2"/>
  <c r="T6" i="2"/>
  <c r="S6" i="2"/>
  <c r="R6" i="2"/>
  <c r="Q6" i="2"/>
  <c r="P6" i="2"/>
  <c r="O6" i="2"/>
  <c r="N6" i="2"/>
  <c r="M6" i="2"/>
  <c r="L6" i="2"/>
  <c r="K6" i="2"/>
  <c r="J6" i="2"/>
  <c r="I6" i="2"/>
  <c r="H6" i="2"/>
  <c r="G6" i="2"/>
  <c r="F6" i="2"/>
  <c r="E6" i="2"/>
  <c r="D6" i="2"/>
  <c r="C6" i="2"/>
  <c r="B31" i="54"/>
  <c r="B63" i="54" s="1"/>
  <c r="C28" i="54"/>
  <c r="B28" i="54"/>
  <c r="B31" i="55"/>
  <c r="B63" i="55" s="1"/>
  <c r="C28" i="55"/>
  <c r="B28" i="55"/>
  <c r="B31" i="56"/>
  <c r="B63" i="56" s="1"/>
  <c r="C28" i="56"/>
  <c r="B28" i="56"/>
  <c r="B31" i="57"/>
  <c r="B63" i="57" s="1"/>
  <c r="C28" i="57"/>
  <c r="B28" i="57"/>
  <c r="B31" i="58"/>
  <c r="B63" i="58" s="1"/>
  <c r="C28" i="58"/>
  <c r="B28" i="58"/>
  <c r="B31" i="59"/>
  <c r="B63" i="59" s="1"/>
  <c r="C28" i="59"/>
  <c r="B28" i="59"/>
  <c r="B31" i="60"/>
  <c r="B63" i="60" s="1"/>
  <c r="C28" i="60"/>
  <c r="B28" i="60"/>
  <c r="B31" i="61"/>
  <c r="B63" i="61" s="1"/>
  <c r="C28" i="61"/>
  <c r="B28" i="61"/>
  <c r="B31" i="62"/>
  <c r="B63" i="62" s="1"/>
  <c r="C28" i="62"/>
  <c r="B28" i="62"/>
  <c r="B31" i="63"/>
  <c r="B63" i="63" s="1"/>
  <c r="C28" i="63"/>
  <c r="B28" i="63"/>
  <c r="B31" i="64"/>
  <c r="B63" i="64" s="1"/>
  <c r="C28" i="64"/>
  <c r="B28" i="64"/>
  <c r="B31" i="65"/>
  <c r="B63" i="65" s="1"/>
  <c r="C28" i="65"/>
  <c r="B28" i="65"/>
  <c r="B31" i="66"/>
  <c r="B63" i="66" s="1"/>
  <c r="C28" i="66"/>
  <c r="B28" i="66"/>
  <c r="B31" i="67"/>
  <c r="B63" i="67" s="1"/>
  <c r="C28" i="67"/>
  <c r="B28" i="67"/>
  <c r="B31" i="68"/>
  <c r="B63" i="68" s="1"/>
  <c r="C28" i="68"/>
  <c r="B28" i="68"/>
  <c r="B31" i="69"/>
  <c r="B63" i="69" s="1"/>
  <c r="C28" i="69"/>
  <c r="B28" i="69"/>
  <c r="B31" i="70"/>
  <c r="B63" i="70" s="1"/>
  <c r="C28" i="70"/>
  <c r="B28" i="70"/>
  <c r="B31" i="71"/>
  <c r="B63" i="71" s="1"/>
  <c r="C28" i="71"/>
  <c r="B28" i="71"/>
  <c r="B31" i="72"/>
  <c r="B63" i="72" s="1"/>
  <c r="C28" i="72"/>
  <c r="B28" i="72"/>
  <c r="B31" i="73"/>
  <c r="B63" i="73" s="1"/>
  <c r="C28" i="73"/>
  <c r="B28" i="73"/>
  <c r="B31" i="74"/>
  <c r="B63" i="74" s="1"/>
  <c r="C28" i="74"/>
  <c r="B28" i="74"/>
  <c r="B31" i="75"/>
  <c r="B63" i="75" s="1"/>
  <c r="C28" i="75"/>
  <c r="B28" i="75"/>
  <c r="B31" i="76"/>
  <c r="B63" i="76" s="1"/>
  <c r="C28" i="76"/>
  <c r="B28" i="76"/>
  <c r="B31" i="77"/>
  <c r="B63" i="77" s="1"/>
  <c r="C28" i="77"/>
  <c r="B28" i="77"/>
  <c r="B31" i="78"/>
  <c r="B63" i="78" s="1"/>
  <c r="C28" i="78"/>
  <c r="B28" i="78"/>
  <c r="B31" i="79"/>
  <c r="B63" i="79" s="1"/>
  <c r="C28" i="79"/>
  <c r="B28" i="79"/>
  <c r="B31" i="80"/>
  <c r="B63" i="80" s="1"/>
  <c r="C28" i="80"/>
  <c r="B28" i="80"/>
  <c r="B31" i="81"/>
  <c r="B63" i="81" s="1"/>
  <c r="C28" i="81"/>
  <c r="B28" i="81"/>
  <c r="B31" i="82"/>
  <c r="B63" i="82" s="1"/>
  <c r="C28" i="82"/>
  <c r="B28" i="82"/>
  <c r="B31" i="83"/>
  <c r="B63" i="83" s="1"/>
  <c r="C28" i="83"/>
  <c r="B28" i="83"/>
  <c r="B31" i="84"/>
  <c r="B63" i="84" s="1"/>
  <c r="C28" i="84"/>
  <c r="B28" i="84"/>
  <c r="B31" i="85"/>
  <c r="B63" i="85" s="1"/>
  <c r="C28" i="85"/>
  <c r="B28" i="85"/>
  <c r="B31" i="86"/>
  <c r="B63" i="86" s="1"/>
  <c r="C28" i="86"/>
  <c r="B28" i="86"/>
  <c r="B31" i="87"/>
  <c r="B63" i="87" s="1"/>
  <c r="C28" i="87"/>
  <c r="B28" i="87"/>
  <c r="B31" i="88"/>
  <c r="B63" i="88" s="1"/>
  <c r="C28" i="88"/>
  <c r="B28" i="88"/>
  <c r="B31" i="89"/>
  <c r="B63" i="89" s="1"/>
  <c r="C28" i="89"/>
  <c r="B28" i="89"/>
  <c r="B31" i="90"/>
  <c r="B63" i="90" s="1"/>
  <c r="C28" i="90"/>
  <c r="B28" i="90"/>
  <c r="B31" i="91"/>
  <c r="B63" i="91" s="1"/>
  <c r="C28" i="91"/>
  <c r="B28" i="91"/>
  <c r="B31" i="92"/>
  <c r="B63" i="92" s="1"/>
  <c r="C28" i="92"/>
  <c r="B28" i="92"/>
  <c r="B31" i="93"/>
  <c r="B63" i="93" s="1"/>
  <c r="C28" i="93"/>
  <c r="B28" i="93"/>
  <c r="B31" i="94"/>
  <c r="B63" i="94" s="1"/>
  <c r="C28" i="94"/>
  <c r="B28" i="94"/>
  <c r="B31" i="95"/>
  <c r="B63" i="95" s="1"/>
  <c r="C28" i="95"/>
  <c r="B28" i="95"/>
  <c r="B31" i="53"/>
  <c r="B63" i="53" s="1"/>
  <c r="C28" i="53"/>
  <c r="B28" i="53"/>
  <c r="B31" i="44"/>
  <c r="AU44" i="2" s="1"/>
  <c r="C28" i="44"/>
  <c r="B28" i="44"/>
  <c r="B31" i="45"/>
  <c r="B63" i="45" s="1"/>
  <c r="C28" i="45"/>
  <c r="B28" i="45"/>
  <c r="B31" i="46"/>
  <c r="AU46" i="2" s="1"/>
  <c r="C28" i="46"/>
  <c r="B28" i="46"/>
  <c r="B31" i="47"/>
  <c r="B63" i="47" s="1"/>
  <c r="C28" i="47"/>
  <c r="B28" i="47"/>
  <c r="B31" i="48"/>
  <c r="AU48" i="2" s="1"/>
  <c r="C28" i="48"/>
  <c r="B28" i="48"/>
  <c r="B31" i="49"/>
  <c r="C28" i="49"/>
  <c r="B28" i="49"/>
  <c r="B31" i="50"/>
  <c r="C28" i="50"/>
  <c r="B28" i="50"/>
  <c r="B31" i="51"/>
  <c r="B63" i="51" s="1"/>
  <c r="C28" i="51"/>
  <c r="B28" i="51"/>
  <c r="B31" i="52"/>
  <c r="C28" i="52"/>
  <c r="B28" i="52"/>
  <c r="B31" i="43"/>
  <c r="B63" i="43" s="1"/>
  <c r="C28" i="43"/>
  <c r="B28" i="43"/>
  <c r="B31" i="28"/>
  <c r="B63" i="28" s="1"/>
  <c r="C28" i="28"/>
  <c r="B28" i="28"/>
  <c r="B31" i="29"/>
  <c r="B63" i="29" s="1"/>
  <c r="C28" i="29"/>
  <c r="B28" i="29"/>
  <c r="B31" i="30"/>
  <c r="B63" i="30" s="1"/>
  <c r="C28" i="30"/>
  <c r="B28" i="30"/>
  <c r="B31" i="31"/>
  <c r="B63" i="31" s="1"/>
  <c r="C28" i="31"/>
  <c r="B28" i="31"/>
  <c r="B31" i="32"/>
  <c r="AU31" i="2" s="1"/>
  <c r="C28" i="32"/>
  <c r="B28" i="32"/>
  <c r="B31" i="33"/>
  <c r="B63" i="33" s="1"/>
  <c r="C28" i="33"/>
  <c r="B28" i="33"/>
  <c r="B31" i="34"/>
  <c r="B63" i="34" s="1"/>
  <c r="C28" i="34"/>
  <c r="B28" i="34"/>
  <c r="B31" i="35"/>
  <c r="B63" i="35" s="1"/>
  <c r="C28" i="35"/>
  <c r="B28" i="35"/>
  <c r="B31" i="36"/>
  <c r="B63" i="36" s="1"/>
  <c r="C28" i="36"/>
  <c r="B28" i="36"/>
  <c r="B31" i="37"/>
  <c r="B63" i="37" s="1"/>
  <c r="C28" i="37"/>
  <c r="B28" i="37"/>
  <c r="B31" i="38"/>
  <c r="B63" i="38" s="1"/>
  <c r="C28" i="38"/>
  <c r="B28" i="38"/>
  <c r="B31" i="39"/>
  <c r="B63" i="39" s="1"/>
  <c r="C28" i="39"/>
  <c r="B28" i="39"/>
  <c r="B31" i="1"/>
  <c r="AU39" i="2" s="1"/>
  <c r="C28" i="1"/>
  <c r="B28" i="1"/>
  <c r="B31" i="40"/>
  <c r="AU40" i="2" s="1"/>
  <c r="C28" i="40"/>
  <c r="B28" i="40"/>
  <c r="B31" i="41"/>
  <c r="B63" i="41" s="1"/>
  <c r="C28" i="41"/>
  <c r="B28" i="41"/>
  <c r="B31" i="42"/>
  <c r="AU42" i="2" s="1"/>
  <c r="C28" i="42"/>
  <c r="B28" i="42"/>
  <c r="B31" i="27"/>
  <c r="AU26" i="2" s="1"/>
  <c r="C28" i="27"/>
  <c r="B28" i="27"/>
  <c r="B31" i="9"/>
  <c r="AU9" i="2" s="1"/>
  <c r="C28" i="9"/>
  <c r="B28" i="9"/>
  <c r="B31" i="10"/>
  <c r="B63" i="10" s="1"/>
  <c r="C28" i="10"/>
  <c r="B28" i="10"/>
  <c r="B31" i="11"/>
  <c r="B63" i="11" s="1"/>
  <c r="C28" i="11"/>
  <c r="B28" i="11"/>
  <c r="B31" i="12"/>
  <c r="B63" i="12" s="1"/>
  <c r="C28" i="12"/>
  <c r="B28" i="12"/>
  <c r="B31" i="13"/>
  <c r="AU13" i="2" s="1"/>
  <c r="C28" i="13"/>
  <c r="B28" i="13"/>
  <c r="B31" i="14"/>
  <c r="B63" i="14" s="1"/>
  <c r="C28" i="14"/>
  <c r="B28" i="14"/>
  <c r="C28" i="15"/>
  <c r="B28" i="15"/>
  <c r="B31" i="16"/>
  <c r="B63" i="16" s="1"/>
  <c r="C28" i="16"/>
  <c r="B28" i="16"/>
  <c r="B31" i="17"/>
  <c r="AU17" i="2" s="1"/>
  <c r="C28" i="17"/>
  <c r="B28" i="17"/>
  <c r="B31" i="18"/>
  <c r="B63" i="18" s="1"/>
  <c r="B28" i="18"/>
  <c r="B31" i="19"/>
  <c r="AU19" i="2" s="1"/>
  <c r="C28" i="19"/>
  <c r="B28" i="19"/>
  <c r="B31" i="21"/>
  <c r="B63" i="21" s="1"/>
  <c r="C28" i="21"/>
  <c r="B28" i="21"/>
  <c r="B31" i="22"/>
  <c r="AU21" i="2" s="1"/>
  <c r="C28" i="22"/>
  <c r="B28" i="22"/>
  <c r="B31" i="23"/>
  <c r="AU22" i="2" s="1"/>
  <c r="C28" i="23"/>
  <c r="B28" i="23"/>
  <c r="B31" i="24"/>
  <c r="B63" i="24" s="1"/>
  <c r="C28" i="24"/>
  <c r="B28" i="24"/>
  <c r="B31" i="25"/>
  <c r="B63" i="25" s="1"/>
  <c r="C28" i="25"/>
  <c r="B28" i="25"/>
  <c r="B31" i="26"/>
  <c r="B63" i="26" s="1"/>
  <c r="C28" i="26"/>
  <c r="B28" i="26"/>
  <c r="B31" i="8"/>
  <c r="B63" i="8" s="1"/>
  <c r="C28" i="8"/>
  <c r="B28" i="8"/>
  <c r="AU8" i="2" l="1"/>
  <c r="AU14" i="2"/>
  <c r="AU16" i="2"/>
  <c r="AU18" i="2"/>
  <c r="AU20" i="2"/>
  <c r="CA20" i="2" s="1"/>
  <c r="AU24" i="2"/>
  <c r="AU37" i="2"/>
  <c r="B63" i="1"/>
  <c r="B63" i="32"/>
  <c r="B63" i="22"/>
  <c r="B63" i="19"/>
  <c r="B63" i="17"/>
  <c r="B63" i="15"/>
  <c r="B63" i="13"/>
  <c r="B63" i="9"/>
  <c r="B65" i="21"/>
  <c r="AU12" i="2"/>
  <c r="B65" i="18"/>
  <c r="B63" i="44"/>
  <c r="B63" i="40"/>
  <c r="B63" i="27"/>
  <c r="B63" i="23"/>
  <c r="AU92" i="2"/>
  <c r="AU88" i="2"/>
  <c r="CA88" i="2" s="1"/>
  <c r="AU86" i="2"/>
  <c r="AU90" i="2"/>
  <c r="CA90" i="2" s="1"/>
  <c r="AU94" i="2"/>
  <c r="B65" i="95"/>
  <c r="B65" i="93"/>
  <c r="B65" i="91"/>
  <c r="B65" i="89"/>
  <c r="B65" i="87"/>
  <c r="B65" i="85"/>
  <c r="AU85" i="2"/>
  <c r="CA85" i="2" s="1"/>
  <c r="AU87" i="2"/>
  <c r="CA87" i="2" s="1"/>
  <c r="AU89" i="2"/>
  <c r="CA89" i="2" s="1"/>
  <c r="AU91" i="2"/>
  <c r="CA91" i="2" s="1"/>
  <c r="AU93" i="2"/>
  <c r="AU95" i="2"/>
  <c r="AU80" i="2"/>
  <c r="CA80" i="2" s="1"/>
  <c r="AU82" i="2"/>
  <c r="CA82" i="2" s="1"/>
  <c r="AU84" i="2"/>
  <c r="CA84" i="2" s="1"/>
  <c r="B65" i="83"/>
  <c r="B65" i="81"/>
  <c r="B65" i="79"/>
  <c r="AU79" i="2"/>
  <c r="CA79" i="2" s="1"/>
  <c r="AU81" i="2"/>
  <c r="CA81" i="2" s="1"/>
  <c r="AU83" i="2"/>
  <c r="AU67" i="2"/>
  <c r="CA67" i="2" s="1"/>
  <c r="AU71" i="2"/>
  <c r="CA71" i="2" s="1"/>
  <c r="AU75" i="2"/>
  <c r="CA75" i="2" s="1"/>
  <c r="B65" i="77"/>
  <c r="B65" i="73"/>
  <c r="B65" i="69"/>
  <c r="B65" i="65"/>
  <c r="AU65" i="2"/>
  <c r="CA65" i="2" s="1"/>
  <c r="AU69" i="2"/>
  <c r="CA69" i="2" s="1"/>
  <c r="AU73" i="2"/>
  <c r="CA73" i="2" s="1"/>
  <c r="AU77" i="2"/>
  <c r="CA77" i="2" s="1"/>
  <c r="B65" i="75"/>
  <c r="B65" i="71"/>
  <c r="B65" i="67"/>
  <c r="AU66" i="2"/>
  <c r="AU68" i="2"/>
  <c r="CA68" i="2" s="1"/>
  <c r="AU70" i="2"/>
  <c r="AU72" i="2"/>
  <c r="CA72" i="2" s="1"/>
  <c r="AU74" i="2"/>
  <c r="CA74" i="2" s="1"/>
  <c r="AU76" i="2"/>
  <c r="CA76" i="2" s="1"/>
  <c r="AU78" i="2"/>
  <c r="CA78" i="2" s="1"/>
  <c r="AU53" i="2"/>
  <c r="CA53" i="2" s="1"/>
  <c r="AU51" i="2"/>
  <c r="CA51" i="2" s="1"/>
  <c r="B63" i="52"/>
  <c r="B65" i="52" s="1"/>
  <c r="AU52" i="2"/>
  <c r="CA52" i="2" s="1"/>
  <c r="B65" i="50"/>
  <c r="AU50" i="2"/>
  <c r="CA50" i="2" s="1"/>
  <c r="AU57" i="2"/>
  <c r="CA57" i="2" s="1"/>
  <c r="AU61" i="2"/>
  <c r="CA61" i="2" s="1"/>
  <c r="AU55" i="2"/>
  <c r="CA55" i="2" s="1"/>
  <c r="AU59" i="2"/>
  <c r="CA59" i="2" s="1"/>
  <c r="AU63" i="2"/>
  <c r="CA63" i="2" s="1"/>
  <c r="B65" i="51"/>
  <c r="B65" i="53"/>
  <c r="B65" i="63"/>
  <c r="B65" i="61"/>
  <c r="B65" i="59"/>
  <c r="B65" i="57"/>
  <c r="B65" i="55"/>
  <c r="AU54" i="2"/>
  <c r="AU56" i="2"/>
  <c r="CA56" i="2" s="1"/>
  <c r="AU58" i="2"/>
  <c r="CA58" i="2" s="1"/>
  <c r="AU60" i="2"/>
  <c r="CA60" i="2" s="1"/>
  <c r="AU62" i="2"/>
  <c r="CA62" i="2" s="1"/>
  <c r="AU64" i="2"/>
  <c r="CA64" i="2" s="1"/>
  <c r="B63" i="48"/>
  <c r="B63" i="46"/>
  <c r="B63" i="42"/>
  <c r="AT85" i="2"/>
  <c r="CA54" i="2"/>
  <c r="X66" i="2"/>
  <c r="AT76" i="2"/>
  <c r="CA95" i="2"/>
  <c r="AT71" i="2"/>
  <c r="AT54" i="2"/>
  <c r="AT55" i="2"/>
  <c r="X56" i="2"/>
  <c r="X57" i="2"/>
  <c r="AT57" i="2"/>
  <c r="AT58" i="2"/>
  <c r="X59" i="2"/>
  <c r="AT59" i="2"/>
  <c r="X60" i="2"/>
  <c r="AT60" i="2"/>
  <c r="X61" i="2"/>
  <c r="AT61" i="2"/>
  <c r="X62" i="2"/>
  <c r="AT62" i="2"/>
  <c r="AT63" i="2"/>
  <c r="X64" i="2"/>
  <c r="AT64" i="2"/>
  <c r="AT65" i="2"/>
  <c r="CA66" i="2"/>
  <c r="X67" i="2"/>
  <c r="AT67" i="2"/>
  <c r="AT68" i="2"/>
  <c r="X69" i="2"/>
  <c r="AT69" i="2"/>
  <c r="X70" i="2"/>
  <c r="AT70" i="2"/>
  <c r="CA70" i="2"/>
  <c r="X71" i="2"/>
  <c r="X72" i="2"/>
  <c r="AT72" i="2"/>
  <c r="X73" i="2"/>
  <c r="AT73" i="2"/>
  <c r="AT74" i="2"/>
  <c r="X75" i="2"/>
  <c r="X76" i="2"/>
  <c r="X77" i="2"/>
  <c r="AT77" i="2"/>
  <c r="X78" i="2"/>
  <c r="AT78" i="2"/>
  <c r="AT79" i="2"/>
  <c r="X80" i="2"/>
  <c r="AT80" i="2"/>
  <c r="X81" i="2"/>
  <c r="AT81" i="2"/>
  <c r="AT82" i="2"/>
  <c r="X83" i="2"/>
  <c r="CA83" i="2"/>
  <c r="X84" i="2"/>
  <c r="AT84" i="2"/>
  <c r="X85" i="2"/>
  <c r="X86" i="2"/>
  <c r="AT86" i="2"/>
  <c r="CA86" i="2"/>
  <c r="AT87" i="2"/>
  <c r="X88" i="2"/>
  <c r="X89" i="2"/>
  <c r="AT89" i="2"/>
  <c r="X90" i="2"/>
  <c r="AT90" i="2"/>
  <c r="AT91" i="2"/>
  <c r="X92" i="2"/>
  <c r="AT92" i="2"/>
  <c r="CA92" i="2"/>
  <c r="AT93" i="2"/>
  <c r="X94" i="2"/>
  <c r="AT94" i="2"/>
  <c r="CA94" i="2"/>
  <c r="X95" i="2"/>
  <c r="AT95" i="2"/>
  <c r="AT33" i="2"/>
  <c r="X34" i="2"/>
  <c r="AT34" i="2"/>
  <c r="AT35" i="2"/>
  <c r="X36" i="2"/>
  <c r="X37" i="2"/>
  <c r="AT37" i="2"/>
  <c r="CA37" i="2"/>
  <c r="X38" i="2"/>
  <c r="AT38" i="2"/>
  <c r="X39" i="2"/>
  <c r="CA39" i="2"/>
  <c r="X40" i="2"/>
  <c r="AT40" i="2"/>
  <c r="B65" i="44"/>
  <c r="B65" i="48"/>
  <c r="B65" i="42"/>
  <c r="AU41" i="2"/>
  <c r="CA41" i="2" s="1"/>
  <c r="B65" i="41"/>
  <c r="B65" i="40"/>
  <c r="B65" i="46"/>
  <c r="B65" i="49"/>
  <c r="B65" i="47"/>
  <c r="B65" i="45"/>
  <c r="B65" i="43"/>
  <c r="AU43" i="2"/>
  <c r="CA43" i="2" s="1"/>
  <c r="AU45" i="2"/>
  <c r="CA45" i="2" s="1"/>
  <c r="AU47" i="2"/>
  <c r="CA47" i="2" s="1"/>
  <c r="AU49" i="2"/>
  <c r="CA49" i="2" s="1"/>
  <c r="X55" i="2"/>
  <c r="AT56" i="2"/>
  <c r="X58" i="2"/>
  <c r="X63" i="2"/>
  <c r="X65" i="2"/>
  <c r="AT66" i="2"/>
  <c r="X68" i="2"/>
  <c r="X74" i="2"/>
  <c r="AT75" i="2"/>
  <c r="X79" i="2"/>
  <c r="X82" i="2"/>
  <c r="AT83" i="2"/>
  <c r="X87" i="2"/>
  <c r="AT88" i="2"/>
  <c r="X91" i="2"/>
  <c r="X93" i="2"/>
  <c r="CA93" i="2"/>
  <c r="AT39" i="2"/>
  <c r="AU38" i="2"/>
  <c r="CA38" i="2" s="1"/>
  <c r="AU36" i="2"/>
  <c r="CA36" i="2" s="1"/>
  <c r="AT36" i="2"/>
  <c r="AU35" i="2"/>
  <c r="CA35" i="2" s="1"/>
  <c r="AU34" i="2"/>
  <c r="CA34" i="2" s="1"/>
  <c r="AU33" i="2"/>
  <c r="CA33" i="2" s="1"/>
  <c r="X33" i="2"/>
  <c r="X35" i="2"/>
  <c r="X54" i="2"/>
  <c r="X53" i="2"/>
  <c r="X52" i="2"/>
  <c r="X51" i="2"/>
  <c r="X50" i="2"/>
  <c r="X49" i="2"/>
  <c r="CA48" i="2"/>
  <c r="X48" i="2"/>
  <c r="X47" i="2"/>
  <c r="CA46" i="2"/>
  <c r="X46" i="2"/>
  <c r="X45" i="2"/>
  <c r="CA44" i="2"/>
  <c r="X44" i="2"/>
  <c r="X43" i="2"/>
  <c r="CA42" i="2"/>
  <c r="X42" i="2"/>
  <c r="X41" i="2"/>
  <c r="CA40" i="2"/>
  <c r="AT53" i="2"/>
  <c r="AT52" i="2"/>
  <c r="AT51" i="2"/>
  <c r="AT50" i="2"/>
  <c r="AT49" i="2"/>
  <c r="AT48" i="2"/>
  <c r="AT47" i="2"/>
  <c r="AT46" i="2"/>
  <c r="AT45" i="2"/>
  <c r="AT44" i="2"/>
  <c r="CB44" i="2" s="1"/>
  <c r="AT43" i="2"/>
  <c r="AT42" i="2"/>
  <c r="AT41" i="2"/>
  <c r="B65" i="32"/>
  <c r="AU32" i="2"/>
  <c r="CA32" i="2" s="1"/>
  <c r="B65" i="39"/>
  <c r="B65" i="37"/>
  <c r="B65" i="35"/>
  <c r="B65" i="33"/>
  <c r="AU30" i="2"/>
  <c r="CA30" i="2" s="1"/>
  <c r="AU29" i="2"/>
  <c r="CA29" i="2" s="1"/>
  <c r="AU28" i="2"/>
  <c r="CA28" i="2" s="1"/>
  <c r="AU27" i="2"/>
  <c r="AU25" i="2"/>
  <c r="CA25" i="2" s="1"/>
  <c r="AT29" i="2"/>
  <c r="X25" i="2"/>
  <c r="X27" i="2"/>
  <c r="X22" i="2"/>
  <c r="AT22" i="2"/>
  <c r="X23" i="2"/>
  <c r="X24" i="2"/>
  <c r="AT24" i="2"/>
  <c r="CA24" i="2"/>
  <c r="AT25" i="2"/>
  <c r="X26" i="2"/>
  <c r="AT26" i="2"/>
  <c r="CA26" i="2"/>
  <c r="AT27" i="2"/>
  <c r="CA27" i="2"/>
  <c r="X28" i="2"/>
  <c r="AT28" i="2"/>
  <c r="X30" i="2"/>
  <c r="AT30" i="2"/>
  <c r="AT31" i="2"/>
  <c r="X32" i="2"/>
  <c r="CA22" i="2"/>
  <c r="AT23" i="2"/>
  <c r="X29" i="2"/>
  <c r="X31" i="2"/>
  <c r="CA31" i="2"/>
  <c r="AT32" i="2"/>
  <c r="AU23" i="2"/>
  <c r="CA23" i="2" s="1"/>
  <c r="CA16" i="2"/>
  <c r="CA13" i="2"/>
  <c r="AT14" i="2"/>
  <c r="AT16" i="2"/>
  <c r="AT20" i="2"/>
  <c r="CA9" i="2"/>
  <c r="CA12" i="2"/>
  <c r="AT15" i="2"/>
  <c r="CA15" i="2"/>
  <c r="X18" i="2"/>
  <c r="CA8" i="2"/>
  <c r="X13" i="2"/>
  <c r="X15" i="2"/>
  <c r="X16" i="2"/>
  <c r="X17" i="2"/>
  <c r="AT18" i="2"/>
  <c r="CA18" i="2"/>
  <c r="X19" i="2"/>
  <c r="AT19" i="2"/>
  <c r="CA19" i="2"/>
  <c r="X21" i="2"/>
  <c r="CA21" i="2"/>
  <c r="B65" i="31"/>
  <c r="B65" i="29"/>
  <c r="B65" i="27"/>
  <c r="B65" i="25"/>
  <c r="B65" i="23"/>
  <c r="AT13" i="2"/>
  <c r="X14" i="2"/>
  <c r="CA14" i="2"/>
  <c r="AT17" i="2"/>
  <c r="CA17" i="2"/>
  <c r="X20" i="2"/>
  <c r="AT21" i="2"/>
  <c r="B65" i="94"/>
  <c r="B65" i="92"/>
  <c r="B65" i="90"/>
  <c r="B65" i="88"/>
  <c r="B65" i="86"/>
  <c r="B65" i="84"/>
  <c r="B65" i="82"/>
  <c r="B65" i="80"/>
  <c r="B65" i="78"/>
  <c r="B65" i="76"/>
  <c r="B65" i="74"/>
  <c r="B65" i="72"/>
  <c r="B65" i="70"/>
  <c r="B65" i="68"/>
  <c r="B65" i="66"/>
  <c r="B65" i="64"/>
  <c r="B65" i="62"/>
  <c r="B65" i="60"/>
  <c r="B65" i="58"/>
  <c r="B65" i="56"/>
  <c r="B65" i="54"/>
  <c r="AT6" i="2"/>
  <c r="X7" i="2"/>
  <c r="AT7" i="2"/>
  <c r="X8" i="2"/>
  <c r="X9" i="2"/>
  <c r="X10" i="2"/>
  <c r="AT11" i="2"/>
  <c r="AT12" i="2"/>
  <c r="B65" i="26"/>
  <c r="B65" i="24"/>
  <c r="B65" i="1"/>
  <c r="B65" i="38"/>
  <c r="B65" i="36"/>
  <c r="B65" i="34"/>
  <c r="B65" i="30"/>
  <c r="B65" i="28"/>
  <c r="X6" i="2"/>
  <c r="AT9" i="2"/>
  <c r="B65" i="19"/>
  <c r="B65" i="16"/>
  <c r="B65" i="15"/>
  <c r="B65" i="22"/>
  <c r="B65" i="17"/>
  <c r="B65" i="14"/>
  <c r="B65" i="13"/>
  <c r="X12" i="2"/>
  <c r="AU11" i="2"/>
  <c r="CA11" i="2" s="1"/>
  <c r="X11" i="2"/>
  <c r="AU10" i="2"/>
  <c r="CA10" i="2" s="1"/>
  <c r="AT10" i="2"/>
  <c r="AT8" i="2"/>
  <c r="B65" i="12"/>
  <c r="B65" i="11"/>
  <c r="B65" i="8"/>
  <c r="B65" i="10"/>
  <c r="B65" i="9"/>
  <c r="B31" i="7"/>
  <c r="C28" i="7"/>
  <c r="B28" i="7"/>
  <c r="B31" i="6"/>
  <c r="C28" i="6"/>
  <c r="B28" i="6"/>
  <c r="B31" i="5"/>
  <c r="C28" i="5"/>
  <c r="B28" i="5"/>
  <c r="BY4" i="2"/>
  <c r="BX4" i="2"/>
  <c r="BW4" i="2"/>
  <c r="BV4" i="2"/>
  <c r="BU4" i="2"/>
  <c r="BT4" i="2"/>
  <c r="BS4" i="2"/>
  <c r="BR4" i="2"/>
  <c r="BQ4" i="2"/>
  <c r="BP4" i="2"/>
  <c r="BO4" i="2"/>
  <c r="BN4" i="2"/>
  <c r="BM4" i="2"/>
  <c r="BL4" i="2"/>
  <c r="BK4" i="2"/>
  <c r="BJ4" i="2"/>
  <c r="BI4" i="2"/>
  <c r="BH4" i="2"/>
  <c r="BG4" i="2"/>
  <c r="BF4" i="2"/>
  <c r="BE4" i="2"/>
  <c r="BD4" i="2"/>
  <c r="BC4" i="2"/>
  <c r="BB4" i="2"/>
  <c r="BA4" i="2"/>
  <c r="AZ4" i="2"/>
  <c r="AY4" i="2"/>
  <c r="AX4" i="2"/>
  <c r="AW4" i="2"/>
  <c r="AV4" i="2"/>
  <c r="AS4" i="2"/>
  <c r="AR4" i="2"/>
  <c r="AQ4" i="2"/>
  <c r="AP4" i="2"/>
  <c r="AO4" i="2"/>
  <c r="AN4" i="2"/>
  <c r="AM4" i="2"/>
  <c r="AL4" i="2"/>
  <c r="AK4" i="2"/>
  <c r="AJ4" i="2"/>
  <c r="AI4" i="2"/>
  <c r="AH4" i="2"/>
  <c r="AG4" i="2"/>
  <c r="AF4" i="2"/>
  <c r="AE4" i="2"/>
  <c r="AD4" i="2"/>
  <c r="AC4" i="2"/>
  <c r="AB4" i="2"/>
  <c r="AA4" i="2"/>
  <c r="Z4" i="2"/>
  <c r="Y4" i="2"/>
  <c r="W4" i="2"/>
  <c r="V4" i="2"/>
  <c r="U4" i="2"/>
  <c r="T4" i="2"/>
  <c r="S4" i="2"/>
  <c r="R4" i="2"/>
  <c r="Q4" i="2"/>
  <c r="P4" i="2"/>
  <c r="O4" i="2"/>
  <c r="N4" i="2"/>
  <c r="M4" i="2"/>
  <c r="L4" i="2"/>
  <c r="K4" i="2"/>
  <c r="J4" i="2"/>
  <c r="I4" i="2"/>
  <c r="H4" i="2"/>
  <c r="G4" i="2"/>
  <c r="F4" i="2"/>
  <c r="E4" i="2"/>
  <c r="D4" i="2"/>
  <c r="C4" i="2"/>
  <c r="C3" i="2"/>
  <c r="BY3" i="2"/>
  <c r="BX3" i="2"/>
  <c r="BW3" i="2"/>
  <c r="BV3" i="2"/>
  <c r="BU3" i="2"/>
  <c r="BT3" i="2"/>
  <c r="BS3" i="2"/>
  <c r="BR3" i="2"/>
  <c r="BQ3" i="2"/>
  <c r="BP3" i="2"/>
  <c r="BO3" i="2"/>
  <c r="BN3" i="2"/>
  <c r="BM3" i="2"/>
  <c r="BL3" i="2"/>
  <c r="BK3" i="2"/>
  <c r="BJ3" i="2"/>
  <c r="BI3" i="2"/>
  <c r="BH3" i="2"/>
  <c r="BG3" i="2"/>
  <c r="BF3" i="2"/>
  <c r="BE3" i="2"/>
  <c r="BD3" i="2"/>
  <c r="BC3" i="2"/>
  <c r="BB3" i="2"/>
  <c r="BA3" i="2"/>
  <c r="AZ3" i="2"/>
  <c r="AY3" i="2"/>
  <c r="AX3" i="2"/>
  <c r="AW3" i="2"/>
  <c r="AV3" i="2"/>
  <c r="AS3" i="2"/>
  <c r="AR3" i="2"/>
  <c r="AQ3" i="2"/>
  <c r="AP3" i="2"/>
  <c r="AO3" i="2"/>
  <c r="AN3" i="2"/>
  <c r="AM3" i="2"/>
  <c r="AL3" i="2"/>
  <c r="AK3" i="2"/>
  <c r="AJ3" i="2"/>
  <c r="AI3" i="2"/>
  <c r="AH3" i="2"/>
  <c r="AG3" i="2"/>
  <c r="AF3" i="2"/>
  <c r="AE3" i="2"/>
  <c r="AD3" i="2"/>
  <c r="AC3" i="2"/>
  <c r="AB3" i="2"/>
  <c r="AA3" i="2"/>
  <c r="Z3" i="2"/>
  <c r="Y3" i="2"/>
  <c r="W3" i="2"/>
  <c r="V3" i="2"/>
  <c r="U3" i="2"/>
  <c r="T3" i="2"/>
  <c r="S3" i="2"/>
  <c r="R3" i="2"/>
  <c r="Q3" i="2"/>
  <c r="P3" i="2"/>
  <c r="O3" i="2"/>
  <c r="N3" i="2"/>
  <c r="M3" i="2"/>
  <c r="L3" i="2"/>
  <c r="K3" i="2"/>
  <c r="J3" i="2"/>
  <c r="I3" i="2"/>
  <c r="H3" i="2"/>
  <c r="G3" i="2"/>
  <c r="F3" i="2"/>
  <c r="E3" i="2"/>
  <c r="D3" i="2"/>
  <c r="B31" i="4"/>
  <c r="B63" i="4" s="1"/>
  <c r="B31" i="3"/>
  <c r="B63" i="3" s="1"/>
  <c r="C28" i="4"/>
  <c r="B28" i="4"/>
  <c r="AB96" i="2" l="1"/>
  <c r="AJ96" i="2"/>
  <c r="AR96" i="2"/>
  <c r="CB20" i="2"/>
  <c r="AU3" i="2"/>
  <c r="CA3" i="2" s="1"/>
  <c r="BA96" i="2"/>
  <c r="BI96" i="2"/>
  <c r="BQ96" i="2"/>
  <c r="BY96" i="2"/>
  <c r="AU5" i="2"/>
  <c r="CA5" i="2" s="1"/>
  <c r="B63" i="5"/>
  <c r="AU7" i="2"/>
  <c r="CA7" i="2" s="1"/>
  <c r="CB7" i="2" s="1"/>
  <c r="B63" i="7"/>
  <c r="Z96" i="2"/>
  <c r="AU4" i="2"/>
  <c r="CA4" i="2" s="1"/>
  <c r="B63" i="6"/>
  <c r="AU6" i="2"/>
  <c r="CA6" i="2" s="1"/>
  <c r="CB6" i="2" s="1"/>
  <c r="CB93" i="2"/>
  <c r="CB91" i="2"/>
  <c r="CB88" i="2"/>
  <c r="CB65" i="2"/>
  <c r="CB75" i="2"/>
  <c r="CB85" i="2"/>
  <c r="CB56" i="2"/>
  <c r="CB80" i="2"/>
  <c r="CB60" i="2"/>
  <c r="CB58" i="2"/>
  <c r="CB63" i="2"/>
  <c r="CB38" i="2"/>
  <c r="CB54" i="2"/>
  <c r="CB50" i="2"/>
  <c r="CB52" i="2"/>
  <c r="CB46" i="2"/>
  <c r="CB36" i="2"/>
  <c r="CB82" i="2"/>
  <c r="CB79" i="2"/>
  <c r="CB87" i="2"/>
  <c r="CB90" i="2"/>
  <c r="CB73" i="2"/>
  <c r="CB71" i="2"/>
  <c r="CB68" i="2"/>
  <c r="CB64" i="2"/>
  <c r="CB33" i="2"/>
  <c r="CB83" i="2"/>
  <c r="CB66" i="2"/>
  <c r="CB35" i="2"/>
  <c r="CB94" i="2"/>
  <c r="CB92" i="2"/>
  <c r="CB89" i="2"/>
  <c r="CB86" i="2"/>
  <c r="CB84" i="2"/>
  <c r="CB81" i="2"/>
  <c r="CB78" i="2"/>
  <c r="CB77" i="2"/>
  <c r="CB76" i="2"/>
  <c r="CB74" i="2"/>
  <c r="CB72" i="2"/>
  <c r="CB70" i="2"/>
  <c r="CB69" i="2"/>
  <c r="CB67" i="2"/>
  <c r="CB62" i="2"/>
  <c r="CB61" i="2"/>
  <c r="CB57" i="2"/>
  <c r="CB95" i="2"/>
  <c r="CB59" i="2"/>
  <c r="CB51" i="2"/>
  <c r="CB53" i="2"/>
  <c r="CB42" i="2"/>
  <c r="CB48" i="2"/>
  <c r="CB40" i="2"/>
  <c r="CB39" i="2"/>
  <c r="CB55" i="2"/>
  <c r="CB37" i="2"/>
  <c r="CB45" i="2"/>
  <c r="CB49" i="2"/>
  <c r="CB34" i="2"/>
  <c r="C96" i="2"/>
  <c r="CB41" i="2"/>
  <c r="CB47" i="2"/>
  <c r="CD44" i="2"/>
  <c r="CB43" i="2"/>
  <c r="CB23" i="2"/>
  <c r="CB32" i="2"/>
  <c r="CB22" i="2"/>
  <c r="CB31" i="2"/>
  <c r="CB27" i="2"/>
  <c r="CB29" i="2"/>
  <c r="CB28" i="2"/>
  <c r="CB24" i="2"/>
  <c r="CB30" i="2"/>
  <c r="CB26" i="2"/>
  <c r="CB25" i="2"/>
  <c r="CB14" i="2"/>
  <c r="CB8" i="2"/>
  <c r="CB16" i="2"/>
  <c r="CB13" i="2"/>
  <c r="CB19" i="2"/>
  <c r="CB18" i="2"/>
  <c r="CB15" i="2"/>
  <c r="CB21" i="2"/>
  <c r="CB17" i="2"/>
  <c r="CB9" i="2"/>
  <c r="Y96" i="2"/>
  <c r="AA96" i="2"/>
  <c r="AC96" i="2"/>
  <c r="AE96" i="2"/>
  <c r="AG96" i="2"/>
  <c r="AI96" i="2"/>
  <c r="AK96" i="2"/>
  <c r="AM96" i="2"/>
  <c r="AO96" i="2"/>
  <c r="AQ96" i="2"/>
  <c r="AS96" i="2"/>
  <c r="AV96" i="2"/>
  <c r="AX96" i="2"/>
  <c r="AZ96" i="2"/>
  <c r="BB96" i="2"/>
  <c r="BD96" i="2"/>
  <c r="BF96" i="2"/>
  <c r="BH96" i="2"/>
  <c r="BJ96" i="2"/>
  <c r="BL96" i="2"/>
  <c r="BN96" i="2"/>
  <c r="BP96" i="2"/>
  <c r="BR96" i="2"/>
  <c r="BT96" i="2"/>
  <c r="BV96" i="2"/>
  <c r="BX96" i="2"/>
  <c r="AF96" i="2"/>
  <c r="AN96" i="2"/>
  <c r="AW96" i="2"/>
  <c r="BE96" i="2"/>
  <c r="BM96" i="2"/>
  <c r="BU96" i="2"/>
  <c r="CB11" i="2"/>
  <c r="CB12" i="2"/>
  <c r="AD96" i="2"/>
  <c r="AH96" i="2"/>
  <c r="AL96" i="2"/>
  <c r="AP96" i="2"/>
  <c r="AY96" i="2"/>
  <c r="BC96" i="2"/>
  <c r="BG96" i="2"/>
  <c r="BK96" i="2"/>
  <c r="BO96" i="2"/>
  <c r="BS96" i="2"/>
  <c r="BW96" i="2"/>
  <c r="X4" i="2"/>
  <c r="AT4" i="2"/>
  <c r="B65" i="7"/>
  <c r="B65" i="6"/>
  <c r="B65" i="5"/>
  <c r="AT5" i="2"/>
  <c r="X5" i="2"/>
  <c r="B65" i="4"/>
  <c r="U96" i="2"/>
  <c r="S96" i="2"/>
  <c r="Q96" i="2"/>
  <c r="R96" i="2"/>
  <c r="T96" i="2"/>
  <c r="V96" i="2"/>
  <c r="W96" i="2"/>
  <c r="X3" i="2"/>
  <c r="C28" i="3"/>
  <c r="B28" i="3"/>
  <c r="CD91" i="2" l="1"/>
  <c r="CD20" i="2"/>
  <c r="CB5" i="2"/>
  <c r="CD5" i="2" s="1"/>
  <c r="AU96" i="2"/>
  <c r="CD93" i="2"/>
  <c r="CD85" i="2"/>
  <c r="CD65" i="2"/>
  <c r="CD63" i="2"/>
  <c r="CD75" i="2"/>
  <c r="CD88" i="2"/>
  <c r="CD80" i="2"/>
  <c r="CD60" i="2"/>
  <c r="CD46" i="2"/>
  <c r="CD56" i="2"/>
  <c r="CD38" i="2"/>
  <c r="CD58" i="2"/>
  <c r="CD50" i="2"/>
  <c r="CD54" i="2"/>
  <c r="CD12" i="2"/>
  <c r="CD17" i="2"/>
  <c r="CD18" i="2"/>
  <c r="CD13" i="2"/>
  <c r="CD8" i="2"/>
  <c r="CD25" i="2"/>
  <c r="CD30" i="2"/>
  <c r="CD28" i="2"/>
  <c r="CD27" i="2"/>
  <c r="CD22" i="2"/>
  <c r="CD23" i="2"/>
  <c r="CD41" i="2"/>
  <c r="CD34" i="2"/>
  <c r="CD55" i="2"/>
  <c r="CD40" i="2"/>
  <c r="CD51" i="2"/>
  <c r="CD95" i="2"/>
  <c r="CD61" i="2"/>
  <c r="CD67" i="2"/>
  <c r="CD70" i="2"/>
  <c r="CD74" i="2"/>
  <c r="CD77" i="2"/>
  <c r="CD81" i="2"/>
  <c r="CD86" i="2"/>
  <c r="CD92" i="2"/>
  <c r="CD35" i="2"/>
  <c r="CD83" i="2"/>
  <c r="CD64" i="2"/>
  <c r="CD71" i="2"/>
  <c r="CD90" i="2"/>
  <c r="CD79" i="2"/>
  <c r="CD36" i="2"/>
  <c r="CD11" i="2"/>
  <c r="CD9" i="2"/>
  <c r="CD21" i="2"/>
  <c r="CD15" i="2"/>
  <c r="CD19" i="2"/>
  <c r="CD16" i="2"/>
  <c r="CD14" i="2"/>
  <c r="CD26" i="2"/>
  <c r="CD24" i="2"/>
  <c r="CD29" i="2"/>
  <c r="CD31" i="2"/>
  <c r="CD32" i="2"/>
  <c r="CD37" i="2"/>
  <c r="CD39" i="2"/>
  <c r="CD53" i="2"/>
  <c r="CD59" i="2"/>
  <c r="CD57" i="2"/>
  <c r="CD62" i="2"/>
  <c r="CD69" i="2"/>
  <c r="CD72" i="2"/>
  <c r="CD76" i="2"/>
  <c r="CD78" i="2"/>
  <c r="CD84" i="2"/>
  <c r="CD89" i="2"/>
  <c r="CD94" i="2"/>
  <c r="CD66" i="2"/>
  <c r="CD33" i="2"/>
  <c r="CD68" i="2"/>
  <c r="CD73" i="2"/>
  <c r="CD87" i="2"/>
  <c r="CD82" i="2"/>
  <c r="CD52" i="2"/>
  <c r="CD49" i="2"/>
  <c r="CD48" i="2"/>
  <c r="CD47" i="2"/>
  <c r="CD45" i="2"/>
  <c r="CD43" i="2"/>
  <c r="CD42" i="2"/>
  <c r="CD7" i="2"/>
  <c r="CB4" i="2"/>
  <c r="CD6" i="2"/>
  <c r="CB10" i="2"/>
  <c r="AT3" i="2"/>
  <c r="AT96" i="2" s="1"/>
  <c r="B65" i="3"/>
  <c r="CA96" i="2"/>
  <c r="CD4" i="2" l="1"/>
  <c r="CD10" i="2"/>
  <c r="CB3" i="2"/>
  <c r="CB96" i="2" l="1"/>
  <c r="CD3" i="2"/>
  <c r="CD96" i="2" s="1"/>
  <c r="X96" i="2"/>
  <c r="N96" i="2"/>
  <c r="L96" i="2"/>
  <c r="J96" i="2"/>
  <c r="H96" i="2"/>
  <c r="F96" i="2"/>
  <c r="D96" i="2"/>
  <c r="E96" i="2" l="1"/>
  <c r="G96" i="2"/>
  <c r="I96" i="2"/>
  <c r="K96" i="2"/>
  <c r="M96" i="2"/>
  <c r="P96" i="2" l="1"/>
  <c r="O96" i="2"/>
  <c r="L24" i="100"/>
  <c r="M24" i="100" s="1"/>
</calcChain>
</file>

<file path=xl/sharedStrings.xml><?xml version="1.0" encoding="utf-8"?>
<sst xmlns="http://schemas.openxmlformats.org/spreadsheetml/2006/main" count="6591" uniqueCount="374">
  <si>
    <t>Брестский б-р д. 9 А</t>
  </si>
  <si>
    <t>Брестский б-р д. 19/17 А</t>
  </si>
  <si>
    <t>Героев пр. 26 к. 3  А</t>
  </si>
  <si>
    <t>Десантников  12 к. 1  А</t>
  </si>
  <si>
    <t>Десантников 22 к.  А</t>
  </si>
  <si>
    <t>Десантников 24 к.  А</t>
  </si>
  <si>
    <t>Десантников 26 к.  А</t>
  </si>
  <si>
    <t>Десантников 28 к.  А</t>
  </si>
  <si>
    <t>Десантников 32 к. 3  А</t>
  </si>
  <si>
    <t>Десантников 34 к.  А</t>
  </si>
  <si>
    <t>Доблести 17 к. 2  А</t>
  </si>
  <si>
    <t xml:space="preserve">Доблести 18 к. 1  А пар. 9 </t>
  </si>
  <si>
    <t>Доблести 18 к. 1  Б пар. 10,11</t>
  </si>
  <si>
    <t>Доблести 20 к. 1  А</t>
  </si>
  <si>
    <t>Доблести 24 к. 1  А</t>
  </si>
  <si>
    <t>Доблести 26 к. 2  А</t>
  </si>
  <si>
    <t>Доблести 28 к. 2  А</t>
  </si>
  <si>
    <t>Котина 7 к. 1  А</t>
  </si>
  <si>
    <t>Котина 8 к. 1  А</t>
  </si>
  <si>
    <t>Кузнецова 17 к.  А пар. 1-4</t>
  </si>
  <si>
    <t>Кузнецова 17 к.  Б пар. 5</t>
  </si>
  <si>
    <t>Кузнецова 17 к.  Д пар. 11</t>
  </si>
  <si>
    <t>Кузнецова 20 к.  А</t>
  </si>
  <si>
    <t>Кузнецова 21 к.  А</t>
  </si>
  <si>
    <t>Кузнецова 23 к. 1  А</t>
  </si>
  <si>
    <t>Кузнецова 25 к. 1  А</t>
  </si>
  <si>
    <t>Кузнецова 26 к. 1  А</t>
  </si>
  <si>
    <t>Кузнецова 32 к.  А</t>
  </si>
  <si>
    <t>Ленинский 55 к. 1  А</t>
  </si>
  <si>
    <t>Ленинский 55 к. 2  А</t>
  </si>
  <si>
    <t>Ленинский 55 к. 3  А</t>
  </si>
  <si>
    <t>Ленинский 57 к. 1  А</t>
  </si>
  <si>
    <t>Ленинский 57 к. 2  А</t>
  </si>
  <si>
    <t>Ленинский 69 к. 1  Б пар. 3</t>
  </si>
  <si>
    <t>Ленинский 75 к. 2  Б пар. 6</t>
  </si>
  <si>
    <t>Ленинский 79 к. 1  А пар. 1-6</t>
  </si>
  <si>
    <t>Ленинский 79 к. 1  Б пар. 7</t>
  </si>
  <si>
    <t>Ленинский 92 к. 1  А</t>
  </si>
  <si>
    <t>Ленинский 92 к. 3  А</t>
  </si>
  <si>
    <t>Ленинский 96 к. 2  А</t>
  </si>
  <si>
    <t>Ленинский 96 к. 3  А</t>
  </si>
  <si>
    <t>Ленинский 97 к. 3  А</t>
  </si>
  <si>
    <t>Ленинский 100 к. 2  А</t>
  </si>
  <si>
    <t>Маршала Жукова 33 к. 1  А</t>
  </si>
  <si>
    <t>Маршала Жукова 37 к. 1  А</t>
  </si>
  <si>
    <t>Маршала Жукова 37 к. 3  А</t>
  </si>
  <si>
    <t>Маршала Жукова 43 к. 1  А</t>
  </si>
  <si>
    <t>Маршала Захарова 9 к.  А</t>
  </si>
  <si>
    <t>Маршала Захарова 12 к. 1  А</t>
  </si>
  <si>
    <t>Маршала Захарова 12 к. 2  А</t>
  </si>
  <si>
    <t>Маршала Захарова 13 к.  А</t>
  </si>
  <si>
    <t>Маршала Захарова 14 к. 2  А</t>
  </si>
  <si>
    <t>Маршала Захарова 14 к. 4  А</t>
  </si>
  <si>
    <t>Маршала Захарова 15 к.  А</t>
  </si>
  <si>
    <t>Маршала Захарова 16 к. 1  А</t>
  </si>
  <si>
    <t>Маршала Захарова 16 к. 2  А</t>
  </si>
  <si>
    <t>Маршала Захарова 16 к. 3  А</t>
  </si>
  <si>
    <t>Маршала Захарова 17 к. 1  А</t>
  </si>
  <si>
    <t>Маршала Захарова 18 к. 1  А</t>
  </si>
  <si>
    <t>Маршала Захарова 18 к. 2  А</t>
  </si>
  <si>
    <t>Маршала Захарова 19 к. 1  А</t>
  </si>
  <si>
    <t>Маршала Захарова 22 к. 1  А пар. 6,7</t>
  </si>
  <si>
    <t>Маршала Захарова 22 к. 1  Б пар. 5</t>
  </si>
  <si>
    <t>Маршала Захарова 25 к. 1  А</t>
  </si>
  <si>
    <t>Маршала Захарова 27 к. 1  А</t>
  </si>
  <si>
    <t>Маршала Захарова 27 к. 2  А</t>
  </si>
  <si>
    <t>Маршала Захарова 29 к. 1  А</t>
  </si>
  <si>
    <t>Маршала Захарова 29 к. 2  А</t>
  </si>
  <si>
    <t>Маршала Захарова 29 к. 3  А</t>
  </si>
  <si>
    <t>Маршала Захарова 33 к. 1  А</t>
  </si>
  <si>
    <t>Маршала Захарова 35 к. 1  А</t>
  </si>
  <si>
    <t>Маршала Захарова 35 к. 2  А</t>
  </si>
  <si>
    <t>Маршала Захарова 46 к.  А</t>
  </si>
  <si>
    <t>Маршала Захарова 56 к.  А</t>
  </si>
  <si>
    <t>Маршала Захарова 60 к.  А</t>
  </si>
  <si>
    <t>Маршала Казакова 22 к. 1  А</t>
  </si>
  <si>
    <t>Маршала Казакова 22 к. 2  А</t>
  </si>
  <si>
    <t>Маршала Казакова 24 к. 1  А</t>
  </si>
  <si>
    <t>Маршала Казакова 28 к. 1  А</t>
  </si>
  <si>
    <t>Маршала Казакова 28 к. 3  А</t>
  </si>
  <si>
    <t>Маршала Казакова 38 к. 1  А</t>
  </si>
  <si>
    <t>Петергофское  1 к. 1  А</t>
  </si>
  <si>
    <t>Петергофское  3 к. 4  А</t>
  </si>
  <si>
    <t>Петергофское  3 к. 5  А</t>
  </si>
  <si>
    <t>Петергофское  5 к. 1  А</t>
  </si>
  <si>
    <t>Петергофское  5 к. 2  А</t>
  </si>
  <si>
    <t>Петергофское  7 к. 1  А</t>
  </si>
  <si>
    <t>Петергофское  13 к. 2  А</t>
  </si>
  <si>
    <t>Петергофское  21 к. 3  А</t>
  </si>
  <si>
    <t>Рихарда Зорге  3 к.  А</t>
  </si>
  <si>
    <t>Петергофское  11/21 к.  А пар. 1-10</t>
  </si>
  <si>
    <t>Назад к списку домов</t>
  </si>
  <si>
    <t>Маршала Захарова 11 к. А пар. 1-7</t>
  </si>
  <si>
    <t xml:space="preserve">Петергофское  15 к. 2  А      </t>
  </si>
  <si>
    <t>Петергофское  15 к. 2  А</t>
  </si>
  <si>
    <t>№ п/п</t>
  </si>
  <si>
    <t>ИТОГО</t>
  </si>
  <si>
    <t>Отчет об исполнении управляющей организацией ООО Строитель 
договора управления за 2020 год</t>
  </si>
  <si>
    <t>Начисления</t>
  </si>
  <si>
    <t>Поступления</t>
  </si>
  <si>
    <t>21. Видеонаблюдение</t>
  </si>
  <si>
    <t>3. Уборка и санитарно-гигиеническая очистка земельного участка</t>
  </si>
  <si>
    <t>6. Содержание и ремонт ПЗУ</t>
  </si>
  <si>
    <t>7. Содержание и ремонт АППЗ</t>
  </si>
  <si>
    <t>8. Затраты на уборочную технику</t>
  </si>
  <si>
    <t>15. Капитальный ремонт</t>
  </si>
  <si>
    <t xml:space="preserve">16. Дополнительные услуги </t>
  </si>
  <si>
    <t>17. Прочие расходы</t>
  </si>
  <si>
    <t>18. Коммунальные расходы по нежилым помещениям</t>
  </si>
  <si>
    <t>19. Видеонаблюдение</t>
  </si>
  <si>
    <t>Статья</t>
  </si>
  <si>
    <t>5. Очистка мусоропроводов</t>
  </si>
  <si>
    <t>8. Содержание и ремонт лифтов</t>
  </si>
  <si>
    <t>2. Коммунальные ресурсы, потребляемые в целях содержания общего имущества в МКД</t>
  </si>
  <si>
    <t>10. Управление многоквартирным домом</t>
  </si>
  <si>
    <t xml:space="preserve">12. Дополнительные услуги </t>
  </si>
  <si>
    <t>15. Платежи населения за холодное водоснабжение и водоотведение</t>
  </si>
  <si>
    <t>16. Платежи населения за отопление и горячее водоснабжение</t>
  </si>
  <si>
    <t>17. Эксплуатация коллективных приборов учета</t>
  </si>
  <si>
    <t>18. Повышающий коэффициент к коммунальным услугам</t>
  </si>
  <si>
    <t>19. Коммунальные услуги по нежилым помещениям</t>
  </si>
  <si>
    <t>1.1. Уборка лестничных клеток</t>
  </si>
  <si>
    <t>1.2. Аварийное обслуживание</t>
  </si>
  <si>
    <t>1.3. Работы по подготовке дома к сезонной эксплуатации, техосмотры</t>
  </si>
  <si>
    <t>1.4. Услуги по очистке фасадов от загрязнений (самоклей) 1-й этаж, очистка кровли</t>
  </si>
  <si>
    <t>1.5. Дератизация</t>
  </si>
  <si>
    <t>1.6. Техническое обслуживание ОДС</t>
  </si>
  <si>
    <t>1.7. Сбор и вывоз бытовых отходов</t>
  </si>
  <si>
    <t>1.8. Проверка подвалов на загазованность</t>
  </si>
  <si>
    <t>4. Уборка и санитарно-гигиеническая очистка земельного участка</t>
  </si>
  <si>
    <t>4. Очистка мусоропроводов</t>
  </si>
  <si>
    <t>1.9. Специализированные работы: замер сопр. изоляции, ВПП, техническая документация и т.д.</t>
  </si>
  <si>
    <t>9. Использование общего имущества 
(в т.ч. аренда)</t>
  </si>
  <si>
    <t>В/О ОДН</t>
  </si>
  <si>
    <t xml:space="preserve">ХВС ОДН                                                                        </t>
  </si>
  <si>
    <t xml:space="preserve">ГВС ОДН                                                                        </t>
  </si>
  <si>
    <t>Отчет об исполнении управляющей организацией ООО Строитель договора управления за 2020 год</t>
  </si>
  <si>
    <t>Разница между доходами и расходами, руб.</t>
  </si>
  <si>
    <t>проверка</t>
  </si>
  <si>
    <t>1. Содержание общего имущества МКД</t>
  </si>
  <si>
    <t>3. Текущий ремонт общего имущества МКД</t>
  </si>
  <si>
    <t>9. Использование общего имущества (в т.ч. аренда)</t>
  </si>
  <si>
    <t>11. Содержание и ремонт ВДГО</t>
  </si>
  <si>
    <t>14. Капитальный ремонт общего имущества МКД</t>
  </si>
  <si>
    <t>Итого доходов, руб.</t>
  </si>
  <si>
    <t xml:space="preserve">     Доходы</t>
  </si>
  <si>
    <t xml:space="preserve">Расходы                            </t>
  </si>
  <si>
    <t>1. Содержание общего имущества МКД, в том числе:</t>
  </si>
  <si>
    <t>2. Текущий ремонт общего имущества МКД</t>
  </si>
  <si>
    <t>Итого расходов, руб.</t>
  </si>
  <si>
    <t>1. СОИ</t>
  </si>
  <si>
    <t>2. КР СОИ</t>
  </si>
  <si>
    <t>4. Уборка зем уч</t>
  </si>
  <si>
    <t>3. Тек рем</t>
  </si>
  <si>
    <t>6. ПЗУ</t>
  </si>
  <si>
    <t>5. Очистка мусоропров</t>
  </si>
  <si>
    <t>7. АППЗ</t>
  </si>
  <si>
    <t>8. Содерж лифтов</t>
  </si>
  <si>
    <t>10. Управление МКД</t>
  </si>
  <si>
    <t>11. ВДГО</t>
  </si>
  <si>
    <t xml:space="preserve">12. Допуслуги </t>
  </si>
  <si>
    <t>13. ЭЭ ОДН</t>
  </si>
  <si>
    <t>14. Капремонт</t>
  </si>
  <si>
    <t>15. ХВС и ВО</t>
  </si>
  <si>
    <t>16. ГВС ОТ</t>
  </si>
  <si>
    <t>17. ОДПУ</t>
  </si>
  <si>
    <t xml:space="preserve">18. Пов коэфф-т </t>
  </si>
  <si>
    <t>19. КУ по НП</t>
  </si>
  <si>
    <t>20. Экспл услуги по НП</t>
  </si>
  <si>
    <t>21. Видео</t>
  </si>
  <si>
    <t>1. СОИ, в том числе:</t>
  </si>
  <si>
    <t>1.1. Уборка ЛК</t>
  </si>
  <si>
    <t>9. ВДГО</t>
  </si>
  <si>
    <t xml:space="preserve"> 2  Тек ремонт</t>
  </si>
  <si>
    <t>3. Уборка зем участка</t>
  </si>
  <si>
    <t>5.  Содерж лифтов</t>
  </si>
  <si>
    <t>11. ЭЭ ОДН</t>
  </si>
  <si>
    <t>12. ОДПУ</t>
  </si>
  <si>
    <t xml:space="preserve">13. ХВС и ВО, в том числе                            </t>
  </si>
  <si>
    <t>14. ТЭ и ГВС</t>
  </si>
  <si>
    <t>20. Эксплуатационные услуги по нежилым помещениям</t>
  </si>
  <si>
    <t>ВО ОДН</t>
  </si>
  <si>
    <t>Начислено, руб.</t>
  </si>
  <si>
    <t>Получено, руб.</t>
  </si>
  <si>
    <t>Расходы, руб.</t>
  </si>
  <si>
    <t>20. Административно-хозяйственные расходы (зарплата правления ТСЖ с налогами)</t>
  </si>
  <si>
    <t>20. АХР</t>
  </si>
  <si>
    <t>Дом</t>
  </si>
  <si>
    <t>2</t>
  </si>
  <si>
    <t>Ленинский пр-кт, 92, 3</t>
  </si>
  <si>
    <t>Котина ул, 7, 1</t>
  </si>
  <si>
    <t>Маршала Казакова ул, 28, 3</t>
  </si>
  <si>
    <t>Повышающий коэф. к комм. усл.*</t>
  </si>
  <si>
    <t>ХВ (содерж. общ.имущ.)</t>
  </si>
  <si>
    <t>Отв.сточ.вод(содерж.общ.имущ.)</t>
  </si>
  <si>
    <t>ГВ (содерж. общ.имущ.)</t>
  </si>
  <si>
    <t>Эл.эн. (содерж.общ.имущества)</t>
  </si>
  <si>
    <t>8</t>
  </si>
  <si>
    <t>9</t>
  </si>
  <si>
    <t>10</t>
  </si>
  <si>
    <t>11</t>
  </si>
  <si>
    <t>12</t>
  </si>
  <si>
    <t>Ленинский пр-кт, 92, 1</t>
  </si>
  <si>
    <t>Ленинский пр-кт, 96, 2</t>
  </si>
  <si>
    <t>Ленинский пр-кт, 100, 2</t>
  </si>
  <si>
    <t>Маршала Жукова пр-кт, 37, 1</t>
  </si>
  <si>
    <t>Маршала Казакова ул, 22, 2</t>
  </si>
  <si>
    <t>Маршала Жукова пр-кт, 37, 3</t>
  </si>
  <si>
    <t>Маршала Жукова пр-кт, 33, 1</t>
  </si>
  <si>
    <t>Маршала Казакова ул, 28, 1</t>
  </si>
  <si>
    <t>Ленинский пр-кт, 96, 3</t>
  </si>
  <si>
    <t>Десантников ул, 12, 1</t>
  </si>
  <si>
    <t>Маршала Казакова ул, 38, 1</t>
  </si>
  <si>
    <t>Котина ул, 6, 1, (4-6п)</t>
  </si>
  <si>
    <t>Котина ул, 8, 1</t>
  </si>
  <si>
    <t>Маршала Жукова пр-кт, 43, 1</t>
  </si>
  <si>
    <t>Маршала Захарова ул, 56</t>
  </si>
  <si>
    <t>Маршала Захарова ул, 46</t>
  </si>
  <si>
    <t>Маршала Захарова ул, 60</t>
  </si>
  <si>
    <t>Ленинский пр-кт, 97, 3</t>
  </si>
  <si>
    <t>Петергофское ш, 1, 1</t>
  </si>
  <si>
    <t>Маршала Захарова ул, 35, 1</t>
  </si>
  <si>
    <t>Маршала Захарова ул, 33, 1</t>
  </si>
  <si>
    <t>Петергофское ш, 3, 4</t>
  </si>
  <si>
    <t>Петергофское ш, 3, 5</t>
  </si>
  <si>
    <t>Петергофское ш, 5, 1</t>
  </si>
  <si>
    <t>Петергофское ш, 5, 2</t>
  </si>
  <si>
    <t>Маршала Захарова ул, 35, 2</t>
  </si>
  <si>
    <t>Десантников ул, 32, 3</t>
  </si>
  <si>
    <t>Петергофское ш, 7, 1</t>
  </si>
  <si>
    <t>Десантников ул, 34, 1</t>
  </si>
  <si>
    <t>Десантников ул, 26</t>
  </si>
  <si>
    <t>Десантников ул, 28</t>
  </si>
  <si>
    <t>Десантников ул, 24</t>
  </si>
  <si>
    <t>Маршала Захарова ул, 25, 1</t>
  </si>
  <si>
    <t>Маршала Захарова ул, 27, 1</t>
  </si>
  <si>
    <t>Маршала Захарова ул, 27, 2</t>
  </si>
  <si>
    <t>Маршала Захарова ул, 29, 1</t>
  </si>
  <si>
    <t>Маршала Захарова ул, 29, 2</t>
  </si>
  <si>
    <t>Маршала Захарова ул, 29, 3</t>
  </si>
  <si>
    <t>Брестский б-р, 19, 17</t>
  </si>
  <si>
    <t>Петергофское ш, 15, 2</t>
  </si>
  <si>
    <t>Петергофское ш, 11, 21</t>
  </si>
  <si>
    <t>Петергофское ш, 13, 2</t>
  </si>
  <si>
    <t>Кузнецова пр-кт, 32</t>
  </si>
  <si>
    <t>Кузнецова пр-кт, 23, 1</t>
  </si>
  <si>
    <t>Доблести ул, 28, 2</t>
  </si>
  <si>
    <t>Рихарда Зорге ул, 3</t>
  </si>
  <si>
    <t>Петергофское ш, 21, 3</t>
  </si>
  <si>
    <t>Доблести ул, 24, 1</t>
  </si>
  <si>
    <t>Маршала Захарова ул, 11</t>
  </si>
  <si>
    <t>Доблести ул, 26, 2</t>
  </si>
  <si>
    <t>Маршала Захарова ул, 9</t>
  </si>
  <si>
    <t>Ленинский пр-кт, 69, 1</t>
  </si>
  <si>
    <t>Маршала Захарова ул, 13</t>
  </si>
  <si>
    <t>Доблести ул, 20, 1</t>
  </si>
  <si>
    <t>Кузнецова пр-кт, 21</t>
  </si>
  <si>
    <t>Ленинский пр-кт, 75, 2</t>
  </si>
  <si>
    <t>Кузнецова пр-кт, 20</t>
  </si>
  <si>
    <t>Маршала Захарова ул, 15</t>
  </si>
  <si>
    <t>Маршала Захарова ул, 17, 1</t>
  </si>
  <si>
    <t>Маршала Захарова ул, 19, 1</t>
  </si>
  <si>
    <t>Кузнецова пр-кт, 26, 1</t>
  </si>
  <si>
    <t>Ленинский пр-кт, 79, 1 (7)  ДУ 59</t>
  </si>
  <si>
    <t>Маршала Захарова ул, 12, 1</t>
  </si>
  <si>
    <t>Маршала Захарова ул, 12, 2</t>
  </si>
  <si>
    <t>Маршала Захарова ул, 16, 1</t>
  </si>
  <si>
    <t>Маршала Захарова ул, 16, 2</t>
  </si>
  <si>
    <t>Маршала Захарова ул, 16, 3</t>
  </si>
  <si>
    <t>Маршала Захарова ул, 18, 1</t>
  </si>
  <si>
    <t>Маршала Захарова ул, 18, 2</t>
  </si>
  <si>
    <t>Доблести ул, 17, 2</t>
  </si>
  <si>
    <t>Маршала Захарова ул, 14, 4</t>
  </si>
  <si>
    <t>Ленинский пр-кт, 55, 3</t>
  </si>
  <si>
    <t>Героев ул, 26, 3</t>
  </si>
  <si>
    <t>Маршала Захарова ул, 14, 2</t>
  </si>
  <si>
    <t>Ленинский пр-кт, 55, 2</t>
  </si>
  <si>
    <t>Ленинский пр-кт, 57, 2</t>
  </si>
  <si>
    <t>Брестский б-р, 9</t>
  </si>
  <si>
    <t>Ленинский пр-кт,57,1</t>
  </si>
  <si>
    <t>Ленинский,пр-кт,55,1</t>
  </si>
  <si>
    <t>Кузнецова пр-кт, 17 А</t>
  </si>
  <si>
    <t>Кузнецова пр-кт, 17 Б</t>
  </si>
  <si>
    <t>Кузнецова пр-кт, 17 Д</t>
  </si>
  <si>
    <t>Доблести ул, 18 А, 1</t>
  </si>
  <si>
    <t>Доблести ул, 18 Б,1</t>
  </si>
  <si>
    <t>Маршала Захарова ул, 22 А,1</t>
  </si>
  <si>
    <t>Маршала Захарова ул,22 Б,1</t>
  </si>
  <si>
    <t>Итого</t>
  </si>
  <si>
    <t>Кузнецова пр-кт, 25, 1</t>
  </si>
  <si>
    <t>Ленинский пр-кт, 79, 1</t>
  </si>
  <si>
    <t>Маршала Казакова ул, 22, 1</t>
  </si>
  <si>
    <t>Маршала Казакова ул, 24, 1</t>
  </si>
  <si>
    <t>Десантников ул, 22</t>
  </si>
  <si>
    <t>Электроснабжение(инд.потребл.)</t>
  </si>
  <si>
    <t>Содержание общ.имущ.дома</t>
  </si>
  <si>
    <t>Сод. и ремонт ПЗУ</t>
  </si>
  <si>
    <t>Сод. и ремонт АППЗ</t>
  </si>
  <si>
    <t>Сод. и ремонт лифтов</t>
  </si>
  <si>
    <t>Очистка мусоропроводов</t>
  </si>
  <si>
    <t>Тек.рем.общ.имущ.дома</t>
  </si>
  <si>
    <t>Сод.и тек.рем.в/дом.газосн.</t>
  </si>
  <si>
    <t>Управление многоквартирн домом</t>
  </si>
  <si>
    <t>Дополнительные услуги</t>
  </si>
  <si>
    <t>Уборка и сан.очистка зем.уч.</t>
  </si>
  <si>
    <t>Капитальный ремонт</t>
  </si>
  <si>
    <t>Эксплуатация общедом. ПУ</t>
  </si>
  <si>
    <t>Отопление</t>
  </si>
  <si>
    <t>Горячее водоснабжение</t>
  </si>
  <si>
    <t>Хол.вода</t>
  </si>
  <si>
    <t>Канализир.х.воды</t>
  </si>
  <si>
    <t>Канализир.г.воды</t>
  </si>
  <si>
    <t>Электроснабж.на общедом.нужды</t>
  </si>
  <si>
    <t>Водоотведение (кв)</t>
  </si>
  <si>
    <t>4</t>
  </si>
  <si>
    <t>13</t>
  </si>
  <si>
    <t>14</t>
  </si>
  <si>
    <t>15</t>
  </si>
  <si>
    <t>16</t>
  </si>
  <si>
    <t>21</t>
  </si>
  <si>
    <t>24</t>
  </si>
  <si>
    <t>25</t>
  </si>
  <si>
    <t>28</t>
  </si>
  <si>
    <t>31</t>
  </si>
  <si>
    <t>39</t>
  </si>
  <si>
    <t>40</t>
  </si>
  <si>
    <t>41</t>
  </si>
  <si>
    <t>45</t>
  </si>
  <si>
    <t>46</t>
  </si>
  <si>
    <t>49</t>
  </si>
  <si>
    <t>50</t>
  </si>
  <si>
    <t>51</t>
  </si>
  <si>
    <t>56</t>
  </si>
  <si>
    <t>63</t>
  </si>
  <si>
    <t>69</t>
  </si>
  <si>
    <t>отч</t>
  </si>
  <si>
    <t>5. Содержание и ремонт ПЗУ</t>
  </si>
  <si>
    <t>6. Содержание и ремонт АППЗ</t>
  </si>
  <si>
    <t>7. Содержание и ремонт лифтов</t>
  </si>
  <si>
    <t>9. Управление многоквартирным домом</t>
  </si>
  <si>
    <t>10. Содержание и ремонт ВДГО</t>
  </si>
  <si>
    <t xml:space="preserve">11. Дополнительные услуги </t>
  </si>
  <si>
    <t>12. Электричество, в том числе ОДН</t>
  </si>
  <si>
    <t>13. Капитальный ремонт</t>
  </si>
  <si>
    <t xml:space="preserve">15. Расходы на оплату тепловой энергии, в том числе          </t>
  </si>
  <si>
    <t xml:space="preserve">16. Эксплуатация коллективных приборов учета </t>
  </si>
  <si>
    <t xml:space="preserve">14. Расходы на оплату холодного водоснабжения и водоотведения, в т. ч.                            </t>
  </si>
  <si>
    <t>Адрес МКД</t>
  </si>
  <si>
    <t>получено</t>
  </si>
  <si>
    <t>начислено</t>
  </si>
  <si>
    <t>расходы</t>
  </si>
  <si>
    <t>начислено -получено</t>
  </si>
  <si>
    <t xml:space="preserve">13. Электричество, в том числе ОДН </t>
  </si>
  <si>
    <t>Содержание  общего имущества МКД</t>
  </si>
  <si>
    <t>Текущий ремонт общего имущества  МКД</t>
  </si>
  <si>
    <t>Уборка и санитарно-гигиеническая очистка земельного участка</t>
  </si>
  <si>
    <t xml:space="preserve">Очистка мусоропроводов                 </t>
  </si>
  <si>
    <t xml:space="preserve">Содержание и ремонт лифтов              </t>
  </si>
  <si>
    <t xml:space="preserve">Содержание  и ремонт ПЗУ                 </t>
  </si>
  <si>
    <t xml:space="preserve">Содержание  и ремонт АППЗ                </t>
  </si>
  <si>
    <t xml:space="preserve">Содержание и текущий ремонт внутридомовых систем газоснабжения </t>
  </si>
  <si>
    <t>ХВС ОДН</t>
  </si>
  <si>
    <t>ГВС ОДН</t>
  </si>
  <si>
    <t>ЭЭ ОДН</t>
  </si>
  <si>
    <t>Управление МКД</t>
  </si>
  <si>
    <t>Эксплуатация коллективных ПУ</t>
  </si>
  <si>
    <t>Маршала Захарова 11 к.  А                                    пар. 1-7</t>
  </si>
  <si>
    <t>Петергофское  11/21 к. А пар. 1-10</t>
  </si>
  <si>
    <t xml:space="preserve">Петергофское  15 к. 2  А                        </t>
  </si>
  <si>
    <t>Всего перечень МКД</t>
  </si>
  <si>
    <t>гужа</t>
  </si>
  <si>
    <t>12. Электричество на внутридомовые нужды</t>
  </si>
  <si>
    <t>13. Электричество на внутридомовые нужды</t>
  </si>
  <si>
    <t>лен 57-1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</si>
</sst>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#,##0.00\ &quot;₽&quot;;[Red]\-#,##0.00\ &quot;₽&quot;"/>
  </numFmts>
  <fonts count="43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u/>
      <sz val="11"/>
      <color theme="10"/>
      <name val="Arial"/>
      <family val="2"/>
      <charset val="204"/>
    </font>
    <font>
      <b/>
      <sz val="16"/>
      <color theme="1"/>
      <name val="Arial"/>
      <family val="2"/>
      <charset val="204"/>
    </font>
    <font>
      <b/>
      <sz val="16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u/>
      <sz val="10"/>
      <color theme="10"/>
      <name val="Arial"/>
      <family val="2"/>
      <charset val="204"/>
    </font>
    <font>
      <b/>
      <sz val="11"/>
      <color theme="1"/>
      <name val="Arial"/>
      <family val="2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rgb="FF000000"/>
      <name val="Arial"/>
      <family val="2"/>
      <charset val="204"/>
    </font>
    <font>
      <b/>
      <sz val="9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9"/>
      <color rgb="FF000000"/>
      <name val="Arial"/>
      <family val="2"/>
      <charset val="204"/>
    </font>
    <font>
      <b/>
      <i/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610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8"/>
      <name val="Arial"/>
      <family val="2"/>
      <charset val="204"/>
    </font>
    <font>
      <sz val="8"/>
      <color indexed="10"/>
      <name val="Arial Cyr"/>
      <charset val="204"/>
    </font>
    <font>
      <b/>
      <sz val="14"/>
      <color theme="1"/>
      <name val="Arial"/>
      <family val="2"/>
      <charset val="204"/>
    </font>
    <font>
      <b/>
      <sz val="14"/>
      <color indexed="8"/>
      <name val="Arial"/>
      <family val="2"/>
      <charset val="204"/>
    </font>
    <font>
      <u/>
      <sz val="11"/>
      <name val="Calibri"/>
      <family val="2"/>
      <charset val="204"/>
    </font>
    <font>
      <sz val="10"/>
      <name val="Arial"/>
      <family val="2"/>
      <charset val="204"/>
    </font>
    <font>
      <b/>
      <u/>
      <sz val="11"/>
      <name val="Calibri"/>
      <family val="2"/>
      <charset val="204"/>
    </font>
    <font>
      <b/>
      <sz val="8"/>
      <color theme="1"/>
      <name val="Arial"/>
      <family val="2"/>
      <charset val="204"/>
    </font>
    <font>
      <sz val="11"/>
      <name val="Calibri"/>
      <family val="2"/>
      <charset val="204"/>
    </font>
    <font>
      <b/>
      <sz val="12"/>
      <name val="Calibri"/>
      <family val="2"/>
      <charset val="204"/>
    </font>
    <font>
      <b/>
      <sz val="10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  <font>
      <i/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60">
    <xf numFmtId="0" fontId="0" fillId="0" borderId="0" xfId="0"/>
    <xf numFmtId="0" fontId="6" fillId="0" borderId="1" xfId="3" applyFont="1" applyBorder="1" applyAlignment="1" applyProtection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2" fontId="4" fillId="0" borderId="0" xfId="0" applyNumberFormat="1" applyFont="1" applyFill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4" fontId="12" fillId="0" borderId="2" xfId="0" applyNumberFormat="1" applyFont="1" applyBorder="1" applyAlignment="1">
      <alignment horizontal="center" vertical="center"/>
    </xf>
    <xf numFmtId="4" fontId="13" fillId="0" borderId="2" xfId="0" applyNumberFormat="1" applyFont="1" applyBorder="1" applyAlignment="1">
      <alignment horizontal="center" vertical="center"/>
    </xf>
    <xf numFmtId="0" fontId="14" fillId="0" borderId="2" xfId="3" applyFont="1" applyFill="1" applyBorder="1" applyAlignment="1" applyProtection="1">
      <alignment horizontal="left" vertical="center"/>
    </xf>
    <xf numFmtId="0" fontId="14" fillId="0" borderId="2" xfId="3" applyFont="1" applyBorder="1" applyAlignment="1" applyProtection="1">
      <alignment vertical="center"/>
    </xf>
    <xf numFmtId="0" fontId="10" fillId="0" borderId="0" xfId="0" applyFont="1" applyFill="1" applyAlignment="1">
      <alignment horizontal="left" vertical="center"/>
    </xf>
    <xf numFmtId="0" fontId="11" fillId="0" borderId="2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4" fontId="15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7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4" fontId="11" fillId="0" borderId="2" xfId="0" applyNumberFormat="1" applyFont="1" applyBorder="1" applyAlignment="1">
      <alignment horizontal="center" vertical="center" wrapText="1"/>
    </xf>
    <xf numFmtId="4" fontId="11" fillId="0" borderId="2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4" fontId="17" fillId="0" borderId="0" xfId="0" applyNumberFormat="1" applyFont="1" applyAlignment="1">
      <alignment vertical="center"/>
    </xf>
    <xf numFmtId="4" fontId="18" fillId="0" borderId="0" xfId="0" applyNumberFormat="1" applyFont="1" applyAlignment="1">
      <alignment vertical="center"/>
    </xf>
    <xf numFmtId="4" fontId="17" fillId="0" borderId="0" xfId="0" applyNumberFormat="1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2" fillId="0" borderId="0" xfId="0" applyFont="1"/>
    <xf numFmtId="0" fontId="23" fillId="0" borderId="0" xfId="0" applyFont="1"/>
    <xf numFmtId="4" fontId="4" fillId="0" borderId="0" xfId="0" applyNumberFormat="1" applyFont="1" applyAlignment="1">
      <alignment horizontal="center" vertical="center"/>
    </xf>
    <xf numFmtId="4" fontId="20" fillId="0" borderId="0" xfId="0" applyNumberFormat="1" applyFont="1" applyAlignment="1">
      <alignment horizontal="center" vertical="center"/>
    </xf>
    <xf numFmtId="8" fontId="17" fillId="0" borderId="0" xfId="0" applyNumberFormat="1" applyFont="1" applyAlignment="1">
      <alignment vertical="center"/>
    </xf>
    <xf numFmtId="4" fontId="20" fillId="0" borderId="0" xfId="0" applyNumberFormat="1" applyFont="1" applyAlignment="1">
      <alignment vertical="center"/>
    </xf>
    <xf numFmtId="4" fontId="23" fillId="0" borderId="0" xfId="0" applyNumberFormat="1" applyFont="1" applyAlignment="1">
      <alignment vertical="center"/>
    </xf>
    <xf numFmtId="4" fontId="23" fillId="0" borderId="0" xfId="0" applyNumberFormat="1" applyFont="1"/>
    <xf numFmtId="4" fontId="0" fillId="0" borderId="0" xfId="0" applyNumberFormat="1"/>
    <xf numFmtId="4" fontId="4" fillId="0" borderId="0" xfId="0" applyNumberFormat="1" applyFont="1" applyFill="1" applyAlignment="1">
      <alignment horizontal="center" vertical="center"/>
    </xf>
    <xf numFmtId="0" fontId="19" fillId="0" borderId="0" xfId="0" applyFont="1"/>
    <xf numFmtId="4" fontId="20" fillId="0" borderId="0" xfId="0" applyNumberFormat="1" applyFont="1"/>
    <xf numFmtId="0" fontId="3" fillId="0" borderId="2" xfId="3" applyFill="1" applyBorder="1" applyAlignment="1" applyProtection="1">
      <alignment horizontal="left" vertical="center"/>
    </xf>
    <xf numFmtId="4" fontId="12" fillId="6" borderId="2" xfId="0" applyNumberFormat="1" applyFont="1" applyFill="1" applyBorder="1" applyAlignment="1">
      <alignment horizontal="center" vertical="center"/>
    </xf>
    <xf numFmtId="0" fontId="3" fillId="0" borderId="2" xfId="3" applyFill="1" applyBorder="1" applyAlignment="1" applyProtection="1">
      <alignment horizontal="left" vertical="center" wrapText="1"/>
    </xf>
    <xf numFmtId="0" fontId="25" fillId="0" borderId="2" xfId="1" applyFont="1" applyFill="1" applyBorder="1" applyAlignment="1">
      <alignment horizontal="center" vertical="center" wrapText="1"/>
    </xf>
    <xf numFmtId="0" fontId="26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27" fillId="4" borderId="2" xfId="0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4" fontId="24" fillId="0" borderId="2" xfId="0" applyNumberFormat="1" applyFont="1" applyBorder="1" applyAlignment="1">
      <alignment horizontal="center" vertical="center"/>
    </xf>
    <xf numFmtId="0" fontId="20" fillId="0" borderId="0" xfId="0" applyFont="1"/>
    <xf numFmtId="49" fontId="0" fillId="0" borderId="2" xfId="0" applyNumberFormat="1" applyBorder="1" applyAlignment="1">
      <alignment horizontal="left" vertical="center" wrapText="1"/>
    </xf>
    <xf numFmtId="2" fontId="0" fillId="0" borderId="2" xfId="0" applyNumberFormat="1" applyBorder="1" applyAlignment="1">
      <alignment horizontal="right" vertical="center" wrapText="1"/>
    </xf>
    <xf numFmtId="49" fontId="0" fillId="0" borderId="2" xfId="0" applyNumberFormat="1" applyBorder="1" applyAlignment="1">
      <alignment horizontal="left" vertical="center"/>
    </xf>
    <xf numFmtId="2" fontId="0" fillId="0" borderId="2" xfId="0" applyNumberFormat="1" applyBorder="1" applyAlignment="1">
      <alignment horizontal="right" vertical="center"/>
    </xf>
    <xf numFmtId="49" fontId="0" fillId="8" borderId="2" xfId="0" applyNumberFormat="1" applyFill="1" applyBorder="1" applyAlignment="1">
      <alignment horizontal="left" vertical="center"/>
    </xf>
    <xf numFmtId="4" fontId="0" fillId="0" borderId="2" xfId="0" applyNumberFormat="1" applyBorder="1" applyAlignment="1">
      <alignment horizontal="right" vertical="center"/>
    </xf>
    <xf numFmtId="4" fontId="29" fillId="0" borderId="2" xfId="0" applyNumberFormat="1" applyFont="1" applyBorder="1" applyAlignment="1">
      <alignment horizontal="right" vertical="center"/>
    </xf>
    <xf numFmtId="4" fontId="0" fillId="8" borderId="2" xfId="0" applyNumberFormat="1" applyFill="1" applyBorder="1" applyAlignment="1">
      <alignment horizontal="right" vertical="center"/>
    </xf>
    <xf numFmtId="4" fontId="29" fillId="8" borderId="2" xfId="0" applyNumberFormat="1" applyFont="1" applyFill="1" applyBorder="1" applyAlignment="1">
      <alignment horizontal="right" vertical="center"/>
    </xf>
    <xf numFmtId="2" fontId="0" fillId="3" borderId="2" xfId="0" applyNumberFormat="1" applyFill="1" applyBorder="1" applyAlignment="1">
      <alignment horizontal="right" vertical="center" wrapText="1"/>
    </xf>
    <xf numFmtId="0" fontId="11" fillId="3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33" fillId="0" borderId="2" xfId="0" applyFont="1" applyFill="1" applyBorder="1" applyAlignment="1">
      <alignment horizontal="left" vertical="center" wrapText="1"/>
    </xf>
    <xf numFmtId="0" fontId="32" fillId="0" borderId="6" xfId="3" applyFont="1" applyFill="1" applyBorder="1" applyAlignment="1" applyProtection="1">
      <alignment horizontal="center" vertical="center" wrapText="1"/>
    </xf>
    <xf numFmtId="0" fontId="34" fillId="0" borderId="2" xfId="3" applyFont="1" applyFill="1" applyBorder="1" applyAlignment="1" applyProtection="1">
      <alignment horizontal="center" vertical="center" wrapText="1"/>
    </xf>
    <xf numFmtId="0" fontId="24" fillId="0" borderId="0" xfId="0" applyFont="1"/>
    <xf numFmtId="4" fontId="12" fillId="0" borderId="5" xfId="0" applyNumberFormat="1" applyFont="1" applyBorder="1" applyAlignment="1">
      <alignment horizontal="center" vertical="center"/>
    </xf>
    <xf numFmtId="4" fontId="24" fillId="0" borderId="5" xfId="0" applyNumberFormat="1" applyFont="1" applyBorder="1" applyAlignment="1">
      <alignment horizontal="center" vertical="center"/>
    </xf>
    <xf numFmtId="4" fontId="12" fillId="0" borderId="6" xfId="0" applyNumberFormat="1" applyFont="1" applyBorder="1" applyAlignment="1">
      <alignment horizontal="center" vertical="center"/>
    </xf>
    <xf numFmtId="4" fontId="24" fillId="0" borderId="6" xfId="0" applyNumberFormat="1" applyFont="1" applyBorder="1" applyAlignment="1">
      <alignment horizontal="center" vertical="center"/>
    </xf>
    <xf numFmtId="0" fontId="34" fillId="3" borderId="7" xfId="3" applyFont="1" applyFill="1" applyBorder="1" applyAlignment="1" applyProtection="1">
      <alignment horizontal="center" vertical="center" wrapText="1"/>
    </xf>
    <xf numFmtId="4" fontId="12" fillId="0" borderId="10" xfId="0" applyNumberFormat="1" applyFont="1" applyBorder="1" applyAlignment="1">
      <alignment horizontal="center" vertical="center"/>
    </xf>
    <xf numFmtId="4" fontId="12" fillId="0" borderId="11" xfId="0" applyNumberFormat="1" applyFont="1" applyBorder="1" applyAlignment="1">
      <alignment horizontal="center" vertical="center"/>
    </xf>
    <xf numFmtId="4" fontId="24" fillId="0" borderId="12" xfId="0" applyNumberFormat="1" applyFont="1" applyBorder="1" applyAlignment="1">
      <alignment horizontal="center" vertical="center"/>
    </xf>
    <xf numFmtId="4" fontId="12" fillId="3" borderId="11" xfId="0" applyNumberFormat="1" applyFont="1" applyFill="1" applyBorder="1" applyAlignment="1">
      <alignment horizontal="center" vertical="center"/>
    </xf>
    <xf numFmtId="4" fontId="12" fillId="3" borderId="10" xfId="0" applyNumberFormat="1" applyFont="1" applyFill="1" applyBorder="1" applyAlignment="1">
      <alignment horizontal="center" vertical="center"/>
    </xf>
    <xf numFmtId="4" fontId="12" fillId="0" borderId="10" xfId="0" applyNumberFormat="1" applyFont="1" applyFill="1" applyBorder="1" applyAlignment="1">
      <alignment horizontal="center" vertical="center"/>
    </xf>
    <xf numFmtId="0" fontId="35" fillId="0" borderId="2" xfId="0" applyFont="1" applyFill="1" applyBorder="1" applyAlignment="1">
      <alignment horizontal="center" vertical="center" wrapText="1"/>
    </xf>
    <xf numFmtId="0" fontId="36" fillId="0" borderId="2" xfId="0" applyFont="1" applyBorder="1" applyAlignment="1">
      <alignment horizontal="left" vertical="center" wrapText="1"/>
    </xf>
    <xf numFmtId="0" fontId="36" fillId="8" borderId="2" xfId="0" applyFont="1" applyFill="1" applyBorder="1" applyAlignment="1">
      <alignment horizontal="left" vertical="center" wrapText="1"/>
    </xf>
    <xf numFmtId="0" fontId="36" fillId="0" borderId="2" xfId="0" applyFont="1" applyFill="1" applyBorder="1" applyAlignment="1">
      <alignment horizontal="left" vertical="center" wrapText="1"/>
    </xf>
    <xf numFmtId="0" fontId="37" fillId="9" borderId="13" xfId="0" applyFont="1" applyFill="1" applyBorder="1" applyAlignment="1">
      <alignment horizontal="left" vertical="center" wrapText="1"/>
    </xf>
    <xf numFmtId="4" fontId="33" fillId="0" borderId="2" xfId="0" applyNumberFormat="1" applyFont="1" applyFill="1" applyBorder="1" applyAlignment="1">
      <alignment horizontal="center" vertical="center"/>
    </xf>
    <xf numFmtId="4" fontId="33" fillId="8" borderId="2" xfId="0" applyNumberFormat="1" applyFont="1" applyFill="1" applyBorder="1" applyAlignment="1">
      <alignment horizontal="center" vertical="center"/>
    </xf>
    <xf numFmtId="4" fontId="38" fillId="9" borderId="13" xfId="0" applyNumberFormat="1" applyFont="1" applyFill="1" applyBorder="1" applyAlignment="1">
      <alignment horizontal="center" vertical="center"/>
    </xf>
    <xf numFmtId="0" fontId="35" fillId="3" borderId="2" xfId="0" applyFont="1" applyFill="1" applyBorder="1" applyAlignment="1">
      <alignment horizontal="center" vertical="center" wrapText="1"/>
    </xf>
    <xf numFmtId="4" fontId="0" fillId="3" borderId="2" xfId="0" applyNumberFormat="1" applyFill="1" applyBorder="1" applyAlignment="1">
      <alignment horizontal="right" vertical="center"/>
    </xf>
    <xf numFmtId="4" fontId="0" fillId="0" borderId="2" xfId="0" applyNumberFormat="1" applyFill="1" applyBorder="1" applyAlignment="1">
      <alignment horizontal="right" vertical="center"/>
    </xf>
    <xf numFmtId="49" fontId="0" fillId="0" borderId="7" xfId="0" applyNumberFormat="1" applyBorder="1" applyAlignment="1">
      <alignment horizontal="left" vertical="center" wrapText="1"/>
    </xf>
    <xf numFmtId="49" fontId="24" fillId="0" borderId="7" xfId="0" applyNumberFormat="1" applyFont="1" applyBorder="1" applyAlignment="1">
      <alignment horizontal="center" vertical="center" wrapText="1"/>
    </xf>
    <xf numFmtId="49" fontId="24" fillId="8" borderId="7" xfId="0" applyNumberFormat="1" applyFont="1" applyFill="1" applyBorder="1" applyAlignment="1">
      <alignment horizontal="center" vertical="center" wrapText="1"/>
    </xf>
    <xf numFmtId="2" fontId="0" fillId="3" borderId="14" xfId="0" applyNumberFormat="1" applyFill="1" applyBorder="1" applyAlignment="1">
      <alignment horizontal="right" vertical="center" wrapText="1"/>
    </xf>
    <xf numFmtId="4" fontId="0" fillId="0" borderId="15" xfId="0" applyNumberFormat="1" applyBorder="1" applyAlignment="1">
      <alignment horizontal="right" vertical="center"/>
    </xf>
    <xf numFmtId="4" fontId="0" fillId="0" borderId="15" xfId="0" applyNumberFormat="1" applyFill="1" applyBorder="1" applyAlignment="1">
      <alignment horizontal="right" vertical="center"/>
    </xf>
    <xf numFmtId="4" fontId="0" fillId="0" borderId="16" xfId="0" applyNumberFormat="1" applyBorder="1" applyAlignment="1">
      <alignment horizontal="right" vertical="center"/>
    </xf>
    <xf numFmtId="2" fontId="0" fillId="0" borderId="17" xfId="0" applyNumberFormat="1" applyBorder="1" applyAlignment="1">
      <alignment horizontal="right" vertical="center" wrapText="1"/>
    </xf>
    <xf numFmtId="2" fontId="0" fillId="0" borderId="19" xfId="0" applyNumberFormat="1" applyBorder="1" applyAlignment="1">
      <alignment horizontal="right" vertical="center" wrapText="1"/>
    </xf>
    <xf numFmtId="4" fontId="0" fillId="0" borderId="20" xfId="0" applyNumberFormat="1" applyBorder="1" applyAlignment="1">
      <alignment horizontal="right" vertical="center"/>
    </xf>
    <xf numFmtId="4" fontId="0" fillId="0" borderId="20" xfId="0" applyNumberFormat="1" applyFill="1" applyBorder="1" applyAlignment="1">
      <alignment horizontal="right" vertical="center"/>
    </xf>
    <xf numFmtId="4" fontId="0" fillId="0" borderId="16" xfId="0" applyNumberFormat="1" applyFill="1" applyBorder="1" applyAlignment="1">
      <alignment horizontal="right" vertical="center"/>
    </xf>
    <xf numFmtId="4" fontId="0" fillId="0" borderId="18" xfId="0" applyNumberFormat="1" applyFill="1" applyBorder="1" applyAlignment="1">
      <alignment horizontal="right" vertical="center"/>
    </xf>
    <xf numFmtId="4" fontId="0" fillId="0" borderId="21" xfId="0" applyNumberFormat="1" applyFill="1" applyBorder="1" applyAlignment="1">
      <alignment horizontal="right" vertical="center"/>
    </xf>
    <xf numFmtId="2" fontId="0" fillId="3" borderId="17" xfId="0" applyNumberFormat="1" applyFill="1" applyBorder="1" applyAlignment="1">
      <alignment horizontal="right" vertical="center" wrapText="1"/>
    </xf>
    <xf numFmtId="4" fontId="10" fillId="0" borderId="0" xfId="0" applyNumberFormat="1" applyFont="1" applyFill="1" applyAlignment="1">
      <alignment horizontal="left" vertical="center"/>
    </xf>
    <xf numFmtId="49" fontId="39" fillId="0" borderId="2" xfId="0" applyNumberFormat="1" applyFont="1" applyBorder="1" applyAlignment="1">
      <alignment horizontal="left" vertical="center"/>
    </xf>
    <xf numFmtId="4" fontId="39" fillId="0" borderId="2" xfId="0" applyNumberFormat="1" applyFont="1" applyBorder="1" applyAlignment="1">
      <alignment horizontal="right" vertical="center"/>
    </xf>
    <xf numFmtId="49" fontId="0" fillId="0" borderId="0" xfId="0" applyNumberFormat="1" applyFill="1" applyBorder="1" applyAlignment="1">
      <alignment horizontal="left" vertical="center"/>
    </xf>
    <xf numFmtId="4" fontId="0" fillId="3" borderId="0" xfId="0" applyNumberFormat="1" applyFill="1"/>
    <xf numFmtId="4" fontId="0" fillId="10" borderId="0" xfId="0" applyNumberFormat="1" applyFill="1"/>
    <xf numFmtId="0" fontId="10" fillId="0" borderId="2" xfId="0" applyFont="1" applyBorder="1" applyAlignment="1">
      <alignment horizontal="left" vertical="center" wrapText="1"/>
    </xf>
    <xf numFmtId="4" fontId="10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40" fillId="0" borderId="2" xfId="0" applyFont="1" applyBorder="1" applyAlignment="1">
      <alignment horizontal="left" vertical="center" wrapText="1"/>
    </xf>
    <xf numFmtId="4" fontId="40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/>
    </xf>
    <xf numFmtId="4" fontId="10" fillId="0" borderId="2" xfId="0" applyNumberFormat="1" applyFont="1" applyFill="1" applyBorder="1" applyAlignment="1">
      <alignment horizontal="center" vertical="center" wrapText="1"/>
    </xf>
    <xf numFmtId="0" fontId="40" fillId="0" borderId="2" xfId="0" applyFont="1" applyBorder="1" applyAlignment="1">
      <alignment horizontal="left" vertical="center"/>
    </xf>
    <xf numFmtId="4" fontId="10" fillId="7" borderId="2" xfId="0" applyNumberFormat="1" applyFont="1" applyFill="1" applyBorder="1" applyAlignment="1">
      <alignment horizontal="center" vertical="center" wrapText="1"/>
    </xf>
    <xf numFmtId="4" fontId="10" fillId="0" borderId="2" xfId="0" applyNumberFormat="1" applyFont="1" applyBorder="1" applyAlignment="1">
      <alignment horizontal="center" vertical="center"/>
    </xf>
    <xf numFmtId="4" fontId="10" fillId="0" borderId="0" xfId="0" applyNumberFormat="1" applyFont="1" applyBorder="1" applyAlignment="1">
      <alignment horizontal="center" vertical="center"/>
    </xf>
    <xf numFmtId="2" fontId="10" fillId="0" borderId="0" xfId="0" applyNumberFormat="1" applyFont="1" applyFill="1" applyAlignment="1">
      <alignment horizontal="center" vertical="center"/>
    </xf>
    <xf numFmtId="0" fontId="41" fillId="0" borderId="0" xfId="0" applyFont="1" applyAlignment="1">
      <alignment vertical="center"/>
    </xf>
    <xf numFmtId="0" fontId="12" fillId="0" borderId="0" xfId="0" applyFont="1"/>
    <xf numFmtId="0" fontId="42" fillId="0" borderId="0" xfId="0" applyFont="1" applyAlignment="1">
      <alignment vertical="center"/>
    </xf>
    <xf numFmtId="8" fontId="42" fillId="0" borderId="0" xfId="0" applyNumberFormat="1" applyFont="1" applyAlignment="1">
      <alignment vertical="center"/>
    </xf>
    <xf numFmtId="4" fontId="42" fillId="0" borderId="0" xfId="0" applyNumberFormat="1" applyFont="1" applyAlignment="1">
      <alignment vertical="center"/>
    </xf>
    <xf numFmtId="4" fontId="10" fillId="0" borderId="0" xfId="0" applyNumberFormat="1" applyFont="1" applyAlignment="1">
      <alignment horizontal="center" vertical="center"/>
    </xf>
    <xf numFmtId="4" fontId="41" fillId="0" borderId="0" xfId="0" applyNumberFormat="1" applyFont="1" applyAlignment="1">
      <alignment vertical="center"/>
    </xf>
    <xf numFmtId="4" fontId="12" fillId="0" borderId="0" xfId="0" applyNumberFormat="1" applyFont="1"/>
    <xf numFmtId="4" fontId="41" fillId="0" borderId="0" xfId="0" applyNumberFormat="1" applyFont="1" applyAlignment="1">
      <alignment horizontal="center" vertical="center"/>
    </xf>
    <xf numFmtId="4" fontId="12" fillId="0" borderId="0" xfId="0" applyNumberFormat="1" applyFont="1" applyAlignment="1">
      <alignment horizontal="center"/>
    </xf>
    <xf numFmtId="4" fontId="42" fillId="0" borderId="0" xfId="0" applyNumberFormat="1" applyFont="1" applyAlignment="1">
      <alignment horizontal="center" vertical="center"/>
    </xf>
    <xf numFmtId="0" fontId="34" fillId="0" borderId="5" xfId="3" applyFont="1" applyFill="1" applyBorder="1" applyAlignment="1" applyProtection="1">
      <alignment horizontal="center" vertical="center" wrapText="1"/>
    </xf>
    <xf numFmtId="0" fontId="34" fillId="0" borderId="9" xfId="3" applyFont="1" applyFill="1" applyBorder="1" applyAlignment="1" applyProtection="1">
      <alignment horizontal="center" vertical="center" wrapText="1"/>
    </xf>
    <xf numFmtId="0" fontId="34" fillId="0" borderId="6" xfId="3" applyFont="1" applyFill="1" applyBorder="1" applyAlignment="1" applyProtection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/>
    </xf>
  </cellXfs>
  <cellStyles count="4">
    <cellStyle name="Гиперссылка" xfId="3" builtinId="8"/>
    <cellStyle name="Обычный" xfId="0" builtinId="0"/>
    <cellStyle name="Обычный 3 2" xfId="2"/>
    <cellStyle name="Хороший" xfId="1" builtinId="26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BE8D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worksheet" Target="worksheets/sheet97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calcChain" Target="calcChain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theme" Target="theme/theme1.xml"/><Relationship Id="rId10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6"/>
  <sheetViews>
    <sheetView workbookViewId="0">
      <pane xSplit="1" ySplit="2" topLeftCell="B96" activePane="bottomRight" state="frozen"/>
      <selection activeCell="C99" sqref="C99"/>
      <selection pane="topRight" activeCell="C99" sqref="C99"/>
      <selection pane="bottomLeft" activeCell="C99" sqref="C99"/>
      <selection pane="bottomRight" activeCell="C99" sqref="C99"/>
    </sheetView>
  </sheetViews>
  <sheetFormatPr defaultRowHeight="15" x14ac:dyDescent="0.25"/>
  <cols>
    <col min="1" max="1" width="38" bestFit="1" customWidth="1"/>
    <col min="2" max="2" width="13.5703125" bestFit="1" customWidth="1"/>
    <col min="3" max="3" width="11.42578125" customWidth="1"/>
    <col min="4" max="4" width="13.5703125" bestFit="1" customWidth="1"/>
    <col min="5" max="5" width="14.140625" customWidth="1"/>
    <col min="6" max="6" width="13.5703125" bestFit="1" customWidth="1"/>
    <col min="7" max="7" width="13.28515625" customWidth="1"/>
    <col min="8" max="8" width="14.5703125" customWidth="1"/>
    <col min="9" max="10" width="11.42578125" customWidth="1"/>
    <col min="11" max="12" width="12.42578125" customWidth="1"/>
    <col min="13" max="14" width="11.42578125" customWidth="1"/>
    <col min="15" max="15" width="12.42578125" bestFit="1" customWidth="1"/>
    <col min="16" max="16" width="9.28515625" customWidth="1"/>
    <col min="17" max="17" width="10" bestFit="1" customWidth="1"/>
    <col min="18" max="18" width="9.28515625" customWidth="1"/>
    <col min="19" max="19" width="12.42578125" bestFit="1" customWidth="1"/>
    <col min="20" max="20" width="9.28515625" customWidth="1"/>
    <col min="21" max="21" width="9.5703125" customWidth="1"/>
    <col min="22" max="24" width="13.5703125" bestFit="1" customWidth="1"/>
    <col min="25" max="25" width="12.42578125" bestFit="1" customWidth="1"/>
    <col min="26" max="26" width="12.42578125" customWidth="1"/>
    <col min="27" max="27" width="15.5703125" bestFit="1" customWidth="1"/>
  </cols>
  <sheetData>
    <row r="1" spans="1:27" ht="60" x14ac:dyDescent="0.25">
      <c r="A1" s="67" t="s">
        <v>187</v>
      </c>
      <c r="B1" s="76" t="s">
        <v>295</v>
      </c>
      <c r="C1" s="76" t="s">
        <v>193</v>
      </c>
      <c r="D1" s="76" t="s">
        <v>194</v>
      </c>
      <c r="E1" s="76" t="s">
        <v>195</v>
      </c>
      <c r="F1" s="76" t="s">
        <v>300</v>
      </c>
      <c r="G1" s="76" t="s">
        <v>304</v>
      </c>
      <c r="H1" s="76" t="s">
        <v>299</v>
      </c>
      <c r="I1" s="76" t="s">
        <v>296</v>
      </c>
      <c r="J1" s="76" t="s">
        <v>297</v>
      </c>
      <c r="K1" s="76" t="s">
        <v>298</v>
      </c>
      <c r="L1" s="76" t="s">
        <v>302</v>
      </c>
      <c r="M1" s="76" t="s">
        <v>301</v>
      </c>
      <c r="N1" s="76" t="s">
        <v>303</v>
      </c>
      <c r="O1" s="76" t="s">
        <v>312</v>
      </c>
      <c r="P1" s="76" t="s">
        <v>196</v>
      </c>
      <c r="Q1" s="76" t="s">
        <v>294</v>
      </c>
      <c r="R1" s="76" t="s">
        <v>305</v>
      </c>
      <c r="S1" s="76" t="s">
        <v>309</v>
      </c>
      <c r="T1" s="76" t="s">
        <v>310</v>
      </c>
      <c r="U1" s="76" t="s">
        <v>311</v>
      </c>
      <c r="V1" s="76" t="s">
        <v>313</v>
      </c>
      <c r="W1" s="76" t="s">
        <v>307</v>
      </c>
      <c r="X1" s="76" t="s">
        <v>308</v>
      </c>
      <c r="Y1" s="76" t="s">
        <v>306</v>
      </c>
      <c r="Z1" s="76" t="s">
        <v>192</v>
      </c>
      <c r="AA1" s="68" t="s">
        <v>288</v>
      </c>
    </row>
    <row r="2" spans="1:27" x14ac:dyDescent="0.25">
      <c r="A2" s="69" t="s">
        <v>188</v>
      </c>
      <c r="B2" s="70" t="s">
        <v>315</v>
      </c>
      <c r="C2" s="70" t="s">
        <v>198</v>
      </c>
      <c r="D2" s="70" t="s">
        <v>199</v>
      </c>
      <c r="E2" s="70" t="s">
        <v>200</v>
      </c>
      <c r="F2" s="70" t="s">
        <v>320</v>
      </c>
      <c r="G2" s="70" t="s">
        <v>324</v>
      </c>
      <c r="H2" s="70" t="s">
        <v>319</v>
      </c>
      <c r="I2" s="70" t="s">
        <v>316</v>
      </c>
      <c r="J2" s="70" t="s">
        <v>317</v>
      </c>
      <c r="K2" s="70" t="s">
        <v>318</v>
      </c>
      <c r="L2" s="70" t="s">
        <v>322</v>
      </c>
      <c r="M2" s="70" t="s">
        <v>321</v>
      </c>
      <c r="N2" s="70" t="s">
        <v>323</v>
      </c>
      <c r="O2" s="70" t="s">
        <v>332</v>
      </c>
      <c r="P2" s="70" t="s">
        <v>201</v>
      </c>
      <c r="Q2" s="70" t="s">
        <v>314</v>
      </c>
      <c r="R2" s="70" t="s">
        <v>325</v>
      </c>
      <c r="S2" s="70" t="s">
        <v>329</v>
      </c>
      <c r="T2" s="70" t="s">
        <v>330</v>
      </c>
      <c r="U2" s="70" t="s">
        <v>331</v>
      </c>
      <c r="V2" s="70" t="s">
        <v>333</v>
      </c>
      <c r="W2" s="70" t="s">
        <v>327</v>
      </c>
      <c r="X2" s="70" t="s">
        <v>328</v>
      </c>
      <c r="Y2" s="70" t="s">
        <v>326</v>
      </c>
      <c r="Z2" s="70" t="s">
        <v>197</v>
      </c>
      <c r="AA2" s="70" t="s">
        <v>334</v>
      </c>
    </row>
    <row r="3" spans="1:27" hidden="1" x14ac:dyDescent="0.25">
      <c r="A3" s="69" t="s">
        <v>278</v>
      </c>
      <c r="B3" s="72">
        <v>1194151.44</v>
      </c>
      <c r="C3" s="72">
        <v>18032.72</v>
      </c>
      <c r="D3" s="72">
        <v>30948.03</v>
      </c>
      <c r="E3" s="72">
        <v>37399.160000000003</v>
      </c>
      <c r="F3" s="72">
        <v>583005.57999999996</v>
      </c>
      <c r="G3" s="72">
        <v>183575.31</v>
      </c>
      <c r="H3" s="72">
        <v>151749.60999999999</v>
      </c>
      <c r="I3" s="72">
        <v>31365.4</v>
      </c>
      <c r="J3" s="72">
        <v>0</v>
      </c>
      <c r="K3" s="72">
        <v>245592.99</v>
      </c>
      <c r="L3" s="72">
        <v>328416.92</v>
      </c>
      <c r="M3" s="72">
        <v>0</v>
      </c>
      <c r="N3" s="72">
        <v>0</v>
      </c>
      <c r="O3" s="72">
        <v>0</v>
      </c>
      <c r="P3" s="72">
        <v>73460.44</v>
      </c>
      <c r="Q3" s="72">
        <v>887734.31</v>
      </c>
      <c r="R3" s="72">
        <v>0</v>
      </c>
      <c r="S3" s="72">
        <v>715305.24</v>
      </c>
      <c r="T3" s="72">
        <v>0</v>
      </c>
      <c r="U3" s="72">
        <v>0</v>
      </c>
      <c r="V3" s="72">
        <v>1200689.06</v>
      </c>
      <c r="W3" s="72">
        <v>1843089.75</v>
      </c>
      <c r="X3" s="72">
        <v>1627485.71</v>
      </c>
      <c r="Y3" s="72">
        <v>56272.08</v>
      </c>
      <c r="Z3" s="72">
        <v>24555.360000000001</v>
      </c>
      <c r="AA3" s="73">
        <v>9232829.1099999994</v>
      </c>
    </row>
    <row r="4" spans="1:27" hidden="1" x14ac:dyDescent="0.25">
      <c r="A4" s="69" t="s">
        <v>240</v>
      </c>
      <c r="B4" s="72">
        <v>2502249.06</v>
      </c>
      <c r="C4" s="72">
        <v>48853.74</v>
      </c>
      <c r="D4" s="72">
        <v>83699.42</v>
      </c>
      <c r="E4" s="72">
        <v>100461.66</v>
      </c>
      <c r="F4" s="72">
        <v>1221649.02</v>
      </c>
      <c r="G4" s="72">
        <v>384662.7</v>
      </c>
      <c r="H4" s="72">
        <v>317114.52</v>
      </c>
      <c r="I4" s="72">
        <v>63369.24</v>
      </c>
      <c r="J4" s="72">
        <v>0</v>
      </c>
      <c r="K4" s="72">
        <v>608696.04</v>
      </c>
      <c r="L4" s="72">
        <v>688143.48</v>
      </c>
      <c r="M4" s="72">
        <v>163337.57999999999</v>
      </c>
      <c r="N4" s="72">
        <v>0</v>
      </c>
      <c r="O4" s="72">
        <v>135493.54</v>
      </c>
      <c r="P4" s="72">
        <v>0</v>
      </c>
      <c r="Q4" s="72">
        <v>0</v>
      </c>
      <c r="R4" s="72">
        <v>0</v>
      </c>
      <c r="S4" s="72">
        <v>510161.79</v>
      </c>
      <c r="T4" s="72">
        <v>0</v>
      </c>
      <c r="U4" s="72">
        <v>0</v>
      </c>
      <c r="V4" s="72">
        <v>836478.19</v>
      </c>
      <c r="W4" s="72">
        <v>2587186.2599999998</v>
      </c>
      <c r="X4" s="72">
        <v>1242189</v>
      </c>
      <c r="Y4" s="72">
        <v>117916.44</v>
      </c>
      <c r="Z4" s="72">
        <v>329474.59000000003</v>
      </c>
      <c r="AA4" s="73">
        <v>11941136.270000001</v>
      </c>
    </row>
    <row r="5" spans="1:27" hidden="1" x14ac:dyDescent="0.25">
      <c r="A5" s="71" t="s">
        <v>274</v>
      </c>
      <c r="B5" s="74">
        <v>1546469.16</v>
      </c>
      <c r="C5" s="74">
        <v>47916.12</v>
      </c>
      <c r="D5" s="74">
        <v>82695.88</v>
      </c>
      <c r="E5" s="74">
        <v>99077.82</v>
      </c>
      <c r="F5" s="74">
        <v>755017.56</v>
      </c>
      <c r="G5" s="74">
        <v>237734.29</v>
      </c>
      <c r="H5" s="74">
        <v>0</v>
      </c>
      <c r="I5" s="74">
        <v>40617.96</v>
      </c>
      <c r="J5" s="74">
        <v>44201.94</v>
      </c>
      <c r="K5" s="74">
        <v>355076.88</v>
      </c>
      <c r="L5" s="74">
        <v>425293.88</v>
      </c>
      <c r="M5" s="74">
        <v>0</v>
      </c>
      <c r="N5" s="74">
        <v>0</v>
      </c>
      <c r="O5" s="74">
        <v>268550.15999999997</v>
      </c>
      <c r="P5" s="74">
        <v>0</v>
      </c>
      <c r="Q5" s="74">
        <v>0</v>
      </c>
      <c r="R5" s="74">
        <v>0</v>
      </c>
      <c r="S5" s="74">
        <v>459518.95</v>
      </c>
      <c r="T5" s="74">
        <v>0</v>
      </c>
      <c r="U5" s="74">
        <v>0</v>
      </c>
      <c r="V5" s="74">
        <v>747184.97</v>
      </c>
      <c r="W5" s="74">
        <v>2401315</v>
      </c>
      <c r="X5" s="74">
        <v>1252464.8899999999</v>
      </c>
      <c r="Y5" s="74">
        <v>80043</v>
      </c>
      <c r="Z5" s="74">
        <v>148466.31</v>
      </c>
      <c r="AA5" s="75">
        <v>8991644.7699999996</v>
      </c>
    </row>
    <row r="6" spans="1:27" hidden="1" x14ac:dyDescent="0.25">
      <c r="A6" s="69" t="s">
        <v>211</v>
      </c>
      <c r="B6" s="72">
        <v>2411398.5499999998</v>
      </c>
      <c r="C6" s="72">
        <v>49770.28</v>
      </c>
      <c r="D6" s="72">
        <v>85966.35</v>
      </c>
      <c r="E6" s="72">
        <v>102261.7</v>
      </c>
      <c r="F6" s="72">
        <v>1178053.27</v>
      </c>
      <c r="G6" s="72">
        <v>371429.06</v>
      </c>
      <c r="H6" s="72">
        <v>307018.53999999998</v>
      </c>
      <c r="I6" s="72">
        <v>63047.75</v>
      </c>
      <c r="J6" s="72">
        <v>0</v>
      </c>
      <c r="K6" s="72">
        <v>488325.58</v>
      </c>
      <c r="L6" s="72">
        <v>666643.18999999994</v>
      </c>
      <c r="M6" s="72">
        <v>0</v>
      </c>
      <c r="N6" s="72">
        <v>0</v>
      </c>
      <c r="O6" s="72">
        <v>191126.73</v>
      </c>
      <c r="P6" s="72">
        <v>0</v>
      </c>
      <c r="Q6" s="72">
        <v>0</v>
      </c>
      <c r="R6" s="72">
        <v>0</v>
      </c>
      <c r="S6" s="72">
        <v>848144.84</v>
      </c>
      <c r="T6" s="72">
        <v>0</v>
      </c>
      <c r="U6" s="72">
        <v>-821.62</v>
      </c>
      <c r="V6" s="72">
        <v>1388737.33</v>
      </c>
      <c r="W6" s="72">
        <v>4275100.3600000003</v>
      </c>
      <c r="X6" s="72">
        <v>1809440.61</v>
      </c>
      <c r="Y6" s="72">
        <v>113430.81</v>
      </c>
      <c r="Z6" s="72">
        <v>458197.75</v>
      </c>
      <c r="AA6" s="73">
        <v>14806916.470000001</v>
      </c>
    </row>
    <row r="7" spans="1:27" hidden="1" x14ac:dyDescent="0.25">
      <c r="A7" s="69" t="s">
        <v>293</v>
      </c>
      <c r="B7" s="72">
        <v>1165799.92</v>
      </c>
      <c r="C7" s="72">
        <v>14671.86</v>
      </c>
      <c r="D7" s="72">
        <v>24975.97</v>
      </c>
      <c r="E7" s="72">
        <v>30109.85</v>
      </c>
      <c r="F7" s="72">
        <v>569166.55000000005</v>
      </c>
      <c r="G7" s="72">
        <v>179215.23</v>
      </c>
      <c r="H7" s="72">
        <v>148145.4</v>
      </c>
      <c r="I7" s="72">
        <v>30619.08</v>
      </c>
      <c r="J7" s="72">
        <v>0</v>
      </c>
      <c r="K7" s="72">
        <v>260266.97</v>
      </c>
      <c r="L7" s="72">
        <v>320606.82</v>
      </c>
      <c r="M7" s="72">
        <v>0</v>
      </c>
      <c r="N7" s="72">
        <v>0</v>
      </c>
      <c r="O7" s="72">
        <v>80659.710000000006</v>
      </c>
      <c r="P7" s="72">
        <v>0</v>
      </c>
      <c r="Q7" s="72">
        <v>0</v>
      </c>
      <c r="R7" s="72">
        <v>0</v>
      </c>
      <c r="S7" s="72">
        <v>760092.42</v>
      </c>
      <c r="T7" s="72">
        <v>0</v>
      </c>
      <c r="U7" s="72">
        <v>0</v>
      </c>
      <c r="V7" s="72">
        <v>1277322.3700000001</v>
      </c>
      <c r="W7" s="72">
        <v>1897849.18</v>
      </c>
      <c r="X7" s="72">
        <v>1734756.34</v>
      </c>
      <c r="Y7" s="72">
        <v>54934.92</v>
      </c>
      <c r="Z7" s="72">
        <v>0</v>
      </c>
      <c r="AA7" s="73">
        <v>8549192.5899999999</v>
      </c>
    </row>
    <row r="8" spans="1:27" hidden="1" x14ac:dyDescent="0.25">
      <c r="A8" s="69" t="s">
        <v>233</v>
      </c>
      <c r="B8" s="72">
        <v>1278231.18</v>
      </c>
      <c r="C8" s="72">
        <v>51643.26</v>
      </c>
      <c r="D8" s="72">
        <v>88789.28</v>
      </c>
      <c r="E8" s="72">
        <v>107160.24</v>
      </c>
      <c r="F8" s="72">
        <v>624058.74</v>
      </c>
      <c r="G8" s="72">
        <v>196499.04</v>
      </c>
      <c r="H8" s="72">
        <v>162433.01999999999</v>
      </c>
      <c r="I8" s="72">
        <v>33572.160000000003</v>
      </c>
      <c r="J8" s="72">
        <v>0</v>
      </c>
      <c r="K8" s="72">
        <v>252782.52</v>
      </c>
      <c r="L8" s="72">
        <v>351527.1</v>
      </c>
      <c r="M8" s="72">
        <v>0</v>
      </c>
      <c r="N8" s="72">
        <v>0</v>
      </c>
      <c r="O8" s="72">
        <v>149733.24</v>
      </c>
      <c r="P8" s="72">
        <v>0</v>
      </c>
      <c r="Q8" s="72">
        <v>0</v>
      </c>
      <c r="R8" s="72">
        <v>0</v>
      </c>
      <c r="S8" s="72">
        <v>444590.93</v>
      </c>
      <c r="T8" s="72">
        <v>0</v>
      </c>
      <c r="U8" s="72">
        <v>0</v>
      </c>
      <c r="V8" s="72">
        <v>750786.41</v>
      </c>
      <c r="W8" s="72">
        <v>3385981.4</v>
      </c>
      <c r="X8" s="72">
        <v>1026619.09</v>
      </c>
      <c r="Y8" s="72">
        <v>66159.12</v>
      </c>
      <c r="Z8" s="72">
        <v>180645.02</v>
      </c>
      <c r="AA8" s="73">
        <v>9151211.75</v>
      </c>
    </row>
    <row r="9" spans="1:27" hidden="1" x14ac:dyDescent="0.25">
      <c r="A9" s="69" t="s">
        <v>231</v>
      </c>
      <c r="B9" s="72">
        <v>964274.16</v>
      </c>
      <c r="C9" s="72">
        <v>11148.96</v>
      </c>
      <c r="D9" s="72">
        <v>19285.060000000001</v>
      </c>
      <c r="E9" s="72">
        <v>23105.1</v>
      </c>
      <c r="F9" s="72">
        <v>470777.16</v>
      </c>
      <c r="G9" s="72">
        <v>148235.70000000001</v>
      </c>
      <c r="H9" s="72">
        <v>122537.16</v>
      </c>
      <c r="I9" s="72">
        <v>25327.08</v>
      </c>
      <c r="J9" s="72">
        <v>0</v>
      </c>
      <c r="K9" s="72">
        <v>213125.76000000001</v>
      </c>
      <c r="L9" s="72">
        <v>265184.76</v>
      </c>
      <c r="M9" s="72">
        <v>62944.26</v>
      </c>
      <c r="N9" s="72">
        <v>0</v>
      </c>
      <c r="O9" s="72">
        <v>33548.74</v>
      </c>
      <c r="P9" s="72">
        <v>0</v>
      </c>
      <c r="Q9" s="72">
        <v>0</v>
      </c>
      <c r="R9" s="72">
        <v>0</v>
      </c>
      <c r="S9" s="72">
        <v>175189.01</v>
      </c>
      <c r="T9" s="72">
        <v>0</v>
      </c>
      <c r="U9" s="72">
        <v>0</v>
      </c>
      <c r="V9" s="72">
        <v>283212.95</v>
      </c>
      <c r="W9" s="72">
        <v>1243173.72</v>
      </c>
      <c r="X9" s="72">
        <v>331676.40999999997</v>
      </c>
      <c r="Y9" s="72">
        <v>45439.44</v>
      </c>
      <c r="Z9" s="72">
        <v>60803.22</v>
      </c>
      <c r="AA9" s="73">
        <v>4498988.6499999994</v>
      </c>
    </row>
    <row r="10" spans="1:27" hidden="1" x14ac:dyDescent="0.25">
      <c r="A10" s="69" t="s">
        <v>232</v>
      </c>
      <c r="B10" s="72">
        <v>2335537.5</v>
      </c>
      <c r="C10" s="72">
        <v>31870.38</v>
      </c>
      <c r="D10" s="72">
        <v>55164.99</v>
      </c>
      <c r="E10" s="72">
        <v>65410.559999999998</v>
      </c>
      <c r="F10" s="72">
        <v>1140255.72</v>
      </c>
      <c r="G10" s="72">
        <v>359036.22</v>
      </c>
      <c r="H10" s="72">
        <v>296791.56</v>
      </c>
      <c r="I10" s="72">
        <v>61343.040000000001</v>
      </c>
      <c r="J10" s="72">
        <v>0</v>
      </c>
      <c r="K10" s="72">
        <v>493163.58</v>
      </c>
      <c r="L10" s="72">
        <v>642295.38</v>
      </c>
      <c r="M10" s="72">
        <v>152454.6</v>
      </c>
      <c r="N10" s="72">
        <v>0</v>
      </c>
      <c r="O10" s="72">
        <v>83529.039999999994</v>
      </c>
      <c r="P10" s="72">
        <v>0</v>
      </c>
      <c r="Q10" s="72">
        <v>0</v>
      </c>
      <c r="R10" s="72">
        <v>0</v>
      </c>
      <c r="S10" s="72">
        <v>430336.43</v>
      </c>
      <c r="T10" s="72">
        <v>0</v>
      </c>
      <c r="U10" s="72">
        <v>0</v>
      </c>
      <c r="V10" s="72">
        <v>707375.78</v>
      </c>
      <c r="W10" s="72">
        <v>2576212.94</v>
      </c>
      <c r="X10" s="72">
        <v>848395.88</v>
      </c>
      <c r="Y10" s="72">
        <v>110058</v>
      </c>
      <c r="Z10" s="72">
        <v>125433.94</v>
      </c>
      <c r="AA10" s="73">
        <v>10514665.539999999</v>
      </c>
    </row>
    <row r="11" spans="1:27" hidden="1" x14ac:dyDescent="0.25">
      <c r="A11" s="69" t="s">
        <v>228</v>
      </c>
      <c r="B11" s="72">
        <v>1026268.38</v>
      </c>
      <c r="C11" s="72">
        <v>9542.7000000000007</v>
      </c>
      <c r="D11" s="72">
        <v>17742.849999999999</v>
      </c>
      <c r="E11" s="72">
        <v>19868.22</v>
      </c>
      <c r="F11" s="72">
        <v>501045.18</v>
      </c>
      <c r="G11" s="72">
        <v>157765.20000000001</v>
      </c>
      <c r="H11" s="72">
        <v>130413.42</v>
      </c>
      <c r="I11" s="72">
        <v>26954.76</v>
      </c>
      <c r="J11" s="72">
        <v>0</v>
      </c>
      <c r="K11" s="72">
        <v>207851.22</v>
      </c>
      <c r="L11" s="72">
        <v>282234.42</v>
      </c>
      <c r="M11" s="72">
        <v>66990.899999999994</v>
      </c>
      <c r="N11" s="72">
        <v>0</v>
      </c>
      <c r="O11" s="72">
        <v>49059.47</v>
      </c>
      <c r="P11" s="72">
        <v>0</v>
      </c>
      <c r="Q11" s="72">
        <v>0</v>
      </c>
      <c r="R11" s="72">
        <v>0</v>
      </c>
      <c r="S11" s="72">
        <v>282573.83</v>
      </c>
      <c r="T11" s="72">
        <v>0</v>
      </c>
      <c r="U11" s="72">
        <v>0</v>
      </c>
      <c r="V11" s="72">
        <v>491174.58</v>
      </c>
      <c r="W11" s="72">
        <v>1445875.81</v>
      </c>
      <c r="X11" s="72">
        <v>699648.17</v>
      </c>
      <c r="Y11" s="72">
        <v>48360.6</v>
      </c>
      <c r="Z11" s="72">
        <v>140714.17000000001</v>
      </c>
      <c r="AA11" s="73">
        <v>5604083.8800000008</v>
      </c>
    </row>
    <row r="12" spans="1:27" hidden="1" x14ac:dyDescent="0.25">
      <c r="A12" s="69" t="s">
        <v>230</v>
      </c>
      <c r="B12" s="72">
        <v>1148242.32</v>
      </c>
      <c r="C12" s="72">
        <v>34477.08</v>
      </c>
      <c r="D12" s="72">
        <v>59638.67</v>
      </c>
      <c r="E12" s="72">
        <v>71436.600000000006</v>
      </c>
      <c r="F12" s="72">
        <v>560594.93999999994</v>
      </c>
      <c r="G12" s="72">
        <v>176515.92</v>
      </c>
      <c r="H12" s="72">
        <v>138071.51999999999</v>
      </c>
      <c r="I12" s="72">
        <v>30158.639999999999</v>
      </c>
      <c r="J12" s="72">
        <v>0</v>
      </c>
      <c r="K12" s="72">
        <v>173418.45</v>
      </c>
      <c r="L12" s="72">
        <v>315778.62</v>
      </c>
      <c r="M12" s="72">
        <v>0</v>
      </c>
      <c r="N12" s="72">
        <v>0</v>
      </c>
      <c r="O12" s="72">
        <v>93585.57</v>
      </c>
      <c r="P12" s="72">
        <v>0</v>
      </c>
      <c r="Q12" s="72">
        <v>0</v>
      </c>
      <c r="R12" s="72">
        <v>0</v>
      </c>
      <c r="S12" s="72">
        <v>0</v>
      </c>
      <c r="T12" s="72">
        <v>0</v>
      </c>
      <c r="U12" s="72">
        <v>0</v>
      </c>
      <c r="V12" s="72">
        <v>0</v>
      </c>
      <c r="W12" s="72">
        <v>0</v>
      </c>
      <c r="X12" s="72">
        <v>0</v>
      </c>
      <c r="Y12" s="72">
        <v>6209.64</v>
      </c>
      <c r="Z12" s="72">
        <v>118607.25</v>
      </c>
      <c r="AA12" s="73">
        <v>2926735.2199999997</v>
      </c>
    </row>
    <row r="13" spans="1:27" hidden="1" x14ac:dyDescent="0.25">
      <c r="A13" s="71" t="s">
        <v>271</v>
      </c>
      <c r="B13" s="74">
        <v>2734181.04</v>
      </c>
      <c r="C13" s="74">
        <v>141658.70000000001</v>
      </c>
      <c r="D13" s="74">
        <v>243193.62</v>
      </c>
      <c r="E13" s="74">
        <v>294624.78000000003</v>
      </c>
      <c r="F13" s="74">
        <v>1331101.75</v>
      </c>
      <c r="G13" s="74">
        <v>421079.76</v>
      </c>
      <c r="H13" s="74">
        <v>0</v>
      </c>
      <c r="I13" s="74">
        <v>70369.86</v>
      </c>
      <c r="J13" s="74">
        <v>77209.69</v>
      </c>
      <c r="K13" s="74">
        <v>648098.94999999995</v>
      </c>
      <c r="L13" s="74">
        <v>760636.78</v>
      </c>
      <c r="M13" s="74">
        <v>0</v>
      </c>
      <c r="N13" s="74">
        <v>0</v>
      </c>
      <c r="O13" s="74">
        <v>914522.36</v>
      </c>
      <c r="P13" s="74">
        <v>0</v>
      </c>
      <c r="Q13" s="74">
        <v>-2257.92</v>
      </c>
      <c r="R13" s="74">
        <v>0</v>
      </c>
      <c r="S13" s="74">
        <v>836788.64</v>
      </c>
      <c r="T13" s="74">
        <v>-1266.82</v>
      </c>
      <c r="U13" s="74">
        <v>-863.48</v>
      </c>
      <c r="V13" s="74">
        <v>1320705.52</v>
      </c>
      <c r="W13" s="74">
        <v>4474300.13</v>
      </c>
      <c r="X13" s="74">
        <v>2115806.5</v>
      </c>
      <c r="Y13" s="74">
        <v>139802.81</v>
      </c>
      <c r="Z13" s="74">
        <v>239001.63</v>
      </c>
      <c r="AA13" s="75">
        <v>16758694.299999999</v>
      </c>
    </row>
    <row r="14" spans="1:27" hidden="1" x14ac:dyDescent="0.25">
      <c r="A14" s="69" t="s">
        <v>284</v>
      </c>
      <c r="B14" s="72">
        <v>735224.52</v>
      </c>
      <c r="C14" s="72">
        <v>23406.6</v>
      </c>
      <c r="D14" s="72">
        <v>40331.19</v>
      </c>
      <c r="E14" s="72">
        <v>48470.82</v>
      </c>
      <c r="F14" s="72">
        <v>358950.9</v>
      </c>
      <c r="G14" s="72">
        <v>113024.16</v>
      </c>
      <c r="H14" s="72">
        <v>93429.72</v>
      </c>
      <c r="I14" s="72">
        <v>19310.52</v>
      </c>
      <c r="J14" s="72">
        <v>0</v>
      </c>
      <c r="K14" s="72">
        <v>192619.8</v>
      </c>
      <c r="L14" s="72">
        <v>202194.18</v>
      </c>
      <c r="M14" s="72">
        <v>0</v>
      </c>
      <c r="N14" s="72">
        <v>0</v>
      </c>
      <c r="O14" s="72">
        <v>112123.25</v>
      </c>
      <c r="P14" s="72">
        <v>0</v>
      </c>
      <c r="Q14" s="72">
        <v>0</v>
      </c>
      <c r="R14" s="72">
        <v>0</v>
      </c>
      <c r="S14" s="72">
        <v>219126.37</v>
      </c>
      <c r="T14" s="72">
        <v>0</v>
      </c>
      <c r="U14" s="72">
        <v>0</v>
      </c>
      <c r="V14" s="72">
        <v>348511.33</v>
      </c>
      <c r="W14" s="72">
        <v>1566152.02</v>
      </c>
      <c r="X14" s="72">
        <v>433949.12</v>
      </c>
      <c r="Y14" s="72">
        <v>34645.68</v>
      </c>
      <c r="Z14" s="72">
        <v>103206.8</v>
      </c>
      <c r="AA14" s="73">
        <v>4644676.9800000004</v>
      </c>
    </row>
    <row r="15" spans="1:27" hidden="1" x14ac:dyDescent="0.25">
      <c r="A15" s="69" t="s">
        <v>285</v>
      </c>
      <c r="B15" s="72">
        <v>1075792.2</v>
      </c>
      <c r="C15" s="72">
        <v>33439.08</v>
      </c>
      <c r="D15" s="72">
        <v>57900.62</v>
      </c>
      <c r="E15" s="72">
        <v>69462.84</v>
      </c>
      <c r="F15" s="72">
        <v>525223.07999999996</v>
      </c>
      <c r="G15" s="72">
        <v>165378.72</v>
      </c>
      <c r="H15" s="72">
        <v>136708.01999999999</v>
      </c>
      <c r="I15" s="72">
        <v>28255.61</v>
      </c>
      <c r="J15" s="72">
        <v>0</v>
      </c>
      <c r="K15" s="72">
        <v>312163.86</v>
      </c>
      <c r="L15" s="72">
        <v>295854</v>
      </c>
      <c r="M15" s="72">
        <v>0</v>
      </c>
      <c r="N15" s="72">
        <v>0</v>
      </c>
      <c r="O15" s="72">
        <v>137730.07999999999</v>
      </c>
      <c r="P15" s="72">
        <v>0</v>
      </c>
      <c r="Q15" s="72">
        <v>0</v>
      </c>
      <c r="R15" s="72">
        <v>0</v>
      </c>
      <c r="S15" s="72">
        <v>315589.02</v>
      </c>
      <c r="T15" s="72">
        <v>0</v>
      </c>
      <c r="U15" s="72">
        <v>0</v>
      </c>
      <c r="V15" s="72">
        <v>520387.01</v>
      </c>
      <c r="W15" s="72">
        <v>2121961.56</v>
      </c>
      <c r="X15" s="72">
        <v>686901.51</v>
      </c>
      <c r="Y15" s="72">
        <v>50694.720000000001</v>
      </c>
      <c r="Z15" s="72">
        <v>104473.1</v>
      </c>
      <c r="AA15" s="73">
        <v>6637915.0300000012</v>
      </c>
    </row>
    <row r="16" spans="1:27" hidden="1" x14ac:dyDescent="0.25">
      <c r="A16" s="69" t="s">
        <v>255</v>
      </c>
      <c r="B16" s="72">
        <v>1162492.98</v>
      </c>
      <c r="C16" s="72">
        <v>13293.54</v>
      </c>
      <c r="D16" s="72">
        <v>22867.55</v>
      </c>
      <c r="E16" s="72">
        <v>27804.48</v>
      </c>
      <c r="F16" s="72">
        <v>567551.69999999995</v>
      </c>
      <c r="G16" s="72">
        <v>178706.82</v>
      </c>
      <c r="H16" s="72">
        <v>147725.57999999999</v>
      </c>
      <c r="I16" s="72">
        <v>30532.799999999999</v>
      </c>
      <c r="J16" s="72">
        <v>0</v>
      </c>
      <c r="K16" s="72">
        <v>262223.7</v>
      </c>
      <c r="L16" s="72">
        <v>319697.34000000003</v>
      </c>
      <c r="M16" s="72">
        <v>0</v>
      </c>
      <c r="N16" s="72">
        <v>0</v>
      </c>
      <c r="O16" s="72">
        <v>61436.03</v>
      </c>
      <c r="P16" s="72">
        <v>0</v>
      </c>
      <c r="Q16" s="72">
        <v>0</v>
      </c>
      <c r="R16" s="72">
        <v>0</v>
      </c>
      <c r="S16" s="72">
        <v>549138</v>
      </c>
      <c r="T16" s="72">
        <v>0</v>
      </c>
      <c r="U16" s="72">
        <v>0</v>
      </c>
      <c r="V16" s="72">
        <v>922887.77</v>
      </c>
      <c r="W16" s="72">
        <v>1934832.7</v>
      </c>
      <c r="X16" s="72">
        <v>1253532.33</v>
      </c>
      <c r="Y16" s="72">
        <v>54779.4</v>
      </c>
      <c r="Z16" s="72">
        <v>0</v>
      </c>
      <c r="AA16" s="73">
        <v>7509502.7199999997</v>
      </c>
    </row>
    <row r="17" spans="1:27" hidden="1" x14ac:dyDescent="0.25">
      <c r="A17" s="69" t="s">
        <v>249</v>
      </c>
      <c r="B17" s="72">
        <v>3760503.54</v>
      </c>
      <c r="C17" s="72">
        <v>94145.279999999999</v>
      </c>
      <c r="D17" s="72">
        <v>162168.60999999999</v>
      </c>
      <c r="E17" s="72">
        <v>195549</v>
      </c>
      <c r="F17" s="72">
        <v>1835951.7</v>
      </c>
      <c r="G17" s="72">
        <v>578092.74</v>
      </c>
      <c r="H17" s="72">
        <v>477871.92</v>
      </c>
      <c r="I17" s="72">
        <v>82098.36</v>
      </c>
      <c r="J17" s="72">
        <v>0</v>
      </c>
      <c r="K17" s="72">
        <v>620180.65</v>
      </c>
      <c r="L17" s="72">
        <v>1034178.18</v>
      </c>
      <c r="M17" s="72">
        <v>245473.62</v>
      </c>
      <c r="N17" s="72">
        <v>0</v>
      </c>
      <c r="O17" s="72">
        <v>328797.77</v>
      </c>
      <c r="P17" s="72">
        <v>0</v>
      </c>
      <c r="Q17" s="72">
        <v>0</v>
      </c>
      <c r="R17" s="72">
        <v>0</v>
      </c>
      <c r="S17" s="72">
        <v>439617.61</v>
      </c>
      <c r="T17" s="72">
        <v>0</v>
      </c>
      <c r="U17" s="72">
        <v>0</v>
      </c>
      <c r="V17" s="72">
        <v>758203.27</v>
      </c>
      <c r="W17" s="72">
        <v>4617615.83</v>
      </c>
      <c r="X17" s="72">
        <v>1068541.94</v>
      </c>
      <c r="Y17" s="72">
        <v>177204.96</v>
      </c>
      <c r="Z17" s="72">
        <v>134214.26</v>
      </c>
      <c r="AA17" s="73">
        <v>16610409.240000002</v>
      </c>
    </row>
    <row r="18" spans="1:27" hidden="1" x14ac:dyDescent="0.25">
      <c r="A18" s="69" t="s">
        <v>251</v>
      </c>
      <c r="B18" s="72">
        <v>3662180.47</v>
      </c>
      <c r="C18" s="72">
        <v>78293.34</v>
      </c>
      <c r="D18" s="72">
        <v>135035.88</v>
      </c>
      <c r="E18" s="72">
        <v>162039.78</v>
      </c>
      <c r="F18" s="72">
        <v>1787946.08</v>
      </c>
      <c r="G18" s="72">
        <v>562977.76</v>
      </c>
      <c r="H18" s="72">
        <v>465378.51</v>
      </c>
      <c r="I18" s="72">
        <v>96188.82</v>
      </c>
      <c r="J18" s="72">
        <v>104679.26</v>
      </c>
      <c r="K18" s="72">
        <v>1329099.6399999999</v>
      </c>
      <c r="L18" s="72">
        <v>1007154.34</v>
      </c>
      <c r="M18" s="72">
        <v>0</v>
      </c>
      <c r="N18" s="72">
        <v>0</v>
      </c>
      <c r="O18" s="72">
        <v>148958.17000000001</v>
      </c>
      <c r="P18" s="72">
        <v>0</v>
      </c>
      <c r="Q18" s="72">
        <v>0</v>
      </c>
      <c r="R18" s="72">
        <v>0</v>
      </c>
      <c r="S18" s="72">
        <v>1075838.1399999999</v>
      </c>
      <c r="T18" s="72">
        <v>0</v>
      </c>
      <c r="U18" s="72">
        <v>0</v>
      </c>
      <c r="V18" s="72">
        <v>1800037.39</v>
      </c>
      <c r="W18" s="72">
        <v>6572738.1100000003</v>
      </c>
      <c r="X18" s="72">
        <v>2428915.69</v>
      </c>
      <c r="Y18" s="72">
        <v>172577.06</v>
      </c>
      <c r="Z18" s="72">
        <v>312880.90000000002</v>
      </c>
      <c r="AA18" s="73">
        <v>21902919.340000004</v>
      </c>
    </row>
    <row r="19" spans="1:27" hidden="1" x14ac:dyDescent="0.25">
      <c r="A19" s="69" t="s">
        <v>246</v>
      </c>
      <c r="B19" s="72">
        <v>2880923.64</v>
      </c>
      <c r="C19" s="72">
        <v>51184.86</v>
      </c>
      <c r="D19" s="72">
        <v>88993.68</v>
      </c>
      <c r="E19" s="72">
        <v>107016.6</v>
      </c>
      <c r="F19" s="72">
        <v>1406523.6</v>
      </c>
      <c r="G19" s="103">
        <v>442877.7</v>
      </c>
      <c r="H19" s="72">
        <v>366098.34</v>
      </c>
      <c r="I19" s="72">
        <v>75665.64</v>
      </c>
      <c r="J19" s="72">
        <v>0</v>
      </c>
      <c r="K19" s="72">
        <v>1143866.1000000001</v>
      </c>
      <c r="L19" s="72">
        <v>792285.3</v>
      </c>
      <c r="M19" s="72">
        <v>0</v>
      </c>
      <c r="N19" s="72">
        <v>0</v>
      </c>
      <c r="O19" s="72">
        <v>142482.57</v>
      </c>
      <c r="P19" s="72">
        <v>0</v>
      </c>
      <c r="Q19" s="72">
        <v>0</v>
      </c>
      <c r="R19" s="72">
        <v>0</v>
      </c>
      <c r="S19" s="72">
        <v>887881.71</v>
      </c>
      <c r="T19" s="72">
        <v>0</v>
      </c>
      <c r="U19" s="72">
        <v>0</v>
      </c>
      <c r="V19" s="72">
        <v>1473997.91</v>
      </c>
      <c r="W19" s="72">
        <v>5477007.0700000003</v>
      </c>
      <c r="X19" s="72">
        <v>1965796.91</v>
      </c>
      <c r="Y19" s="72">
        <v>135756.84</v>
      </c>
      <c r="Z19" s="72">
        <v>359544.89</v>
      </c>
      <c r="AA19" s="73">
        <v>17797903.359999999</v>
      </c>
    </row>
    <row r="20" spans="1:27" hidden="1" x14ac:dyDescent="0.25">
      <c r="A20" s="69" t="s">
        <v>190</v>
      </c>
      <c r="B20" s="72">
        <v>3209498.28</v>
      </c>
      <c r="C20" s="72">
        <v>115494.12</v>
      </c>
      <c r="D20" s="72">
        <v>199502.33</v>
      </c>
      <c r="E20" s="72">
        <v>239599.92</v>
      </c>
      <c r="F20" s="72">
        <v>1566940.26</v>
      </c>
      <c r="G20" s="72">
        <v>493387.38</v>
      </c>
      <c r="H20" s="72">
        <v>407851.68</v>
      </c>
      <c r="I20" s="72">
        <v>84297.72</v>
      </c>
      <c r="J20" s="72">
        <v>0</v>
      </c>
      <c r="K20" s="72">
        <v>769521.83</v>
      </c>
      <c r="L20" s="72">
        <v>882645</v>
      </c>
      <c r="M20" s="72">
        <v>0</v>
      </c>
      <c r="N20" s="72">
        <v>0</v>
      </c>
      <c r="O20" s="72">
        <v>251441.13</v>
      </c>
      <c r="P20" s="72">
        <v>0</v>
      </c>
      <c r="Q20" s="72">
        <v>0</v>
      </c>
      <c r="R20" s="72">
        <v>0</v>
      </c>
      <c r="S20" s="72">
        <v>-693.02</v>
      </c>
      <c r="T20" s="72">
        <v>0</v>
      </c>
      <c r="U20" s="72">
        <v>0</v>
      </c>
      <c r="V20" s="72">
        <v>-1469.06</v>
      </c>
      <c r="W20" s="72">
        <v>0</v>
      </c>
      <c r="X20" s="72">
        <v>-5414.12</v>
      </c>
      <c r="Y20" s="72">
        <v>151240.92000000001</v>
      </c>
      <c r="Z20" s="72">
        <v>306246.86</v>
      </c>
      <c r="AA20" s="73">
        <v>8670091.2299999986</v>
      </c>
    </row>
    <row r="21" spans="1:27" hidden="1" x14ac:dyDescent="0.25">
      <c r="A21" s="69" t="s">
        <v>214</v>
      </c>
      <c r="B21" s="72">
        <v>2416343.2200000002</v>
      </c>
      <c r="C21" s="72">
        <v>91874.76</v>
      </c>
      <c r="D21" s="72">
        <v>159281.04</v>
      </c>
      <c r="E21" s="72">
        <v>191053.26</v>
      </c>
      <c r="F21" s="72">
        <v>1179705.8999999999</v>
      </c>
      <c r="G21" s="72">
        <v>371459.28</v>
      </c>
      <c r="H21" s="72">
        <v>307058.09999999998</v>
      </c>
      <c r="I21" s="72">
        <v>61880.639999999999</v>
      </c>
      <c r="J21" s="72">
        <v>0</v>
      </c>
      <c r="K21" s="72">
        <v>486633.12</v>
      </c>
      <c r="L21" s="72">
        <v>663102.42000000004</v>
      </c>
      <c r="M21" s="72">
        <v>0</v>
      </c>
      <c r="N21" s="72">
        <v>0</v>
      </c>
      <c r="O21" s="72">
        <v>260132.38</v>
      </c>
      <c r="P21" s="72">
        <v>0</v>
      </c>
      <c r="Q21" s="72">
        <v>0</v>
      </c>
      <c r="R21" s="72">
        <v>0</v>
      </c>
      <c r="S21" s="72">
        <v>292279.39</v>
      </c>
      <c r="T21" s="72">
        <v>0</v>
      </c>
      <c r="U21" s="72">
        <v>0</v>
      </c>
      <c r="V21" s="72">
        <v>472839.67999999999</v>
      </c>
      <c r="W21" s="72">
        <v>2554741.14</v>
      </c>
      <c r="X21" s="72">
        <v>604975.39</v>
      </c>
      <c r="Y21" s="72">
        <v>113857.92</v>
      </c>
      <c r="Z21" s="72">
        <v>109598.86</v>
      </c>
      <c r="AA21" s="73">
        <v>10336816.5</v>
      </c>
    </row>
    <row r="22" spans="1:27" hidden="1" x14ac:dyDescent="0.25">
      <c r="A22" s="69" t="s">
        <v>281</v>
      </c>
      <c r="B22" s="72">
        <v>2751305.94</v>
      </c>
      <c r="C22" s="72">
        <v>94867.74</v>
      </c>
      <c r="D22" s="72">
        <v>163905.42000000001</v>
      </c>
      <c r="E22" s="72">
        <v>196650.72</v>
      </c>
      <c r="F22" s="72">
        <v>1343242.56</v>
      </c>
      <c r="G22" s="72">
        <v>422950.86</v>
      </c>
      <c r="H22" s="72">
        <v>348602.04</v>
      </c>
      <c r="I22" s="72">
        <v>72263.16</v>
      </c>
      <c r="J22" s="72">
        <v>0</v>
      </c>
      <c r="K22" s="72">
        <v>573607.82999999996</v>
      </c>
      <c r="L22" s="72">
        <v>756637.38</v>
      </c>
      <c r="M22" s="72">
        <v>0</v>
      </c>
      <c r="N22" s="72">
        <v>0</v>
      </c>
      <c r="O22" s="72">
        <v>220145</v>
      </c>
      <c r="P22" s="72">
        <v>0</v>
      </c>
      <c r="Q22" s="72">
        <v>0</v>
      </c>
      <c r="R22" s="72">
        <v>0</v>
      </c>
      <c r="S22" s="72">
        <v>849402.59</v>
      </c>
      <c r="T22" s="72">
        <v>0</v>
      </c>
      <c r="U22" s="72">
        <v>0</v>
      </c>
      <c r="V22" s="72">
        <v>1405462.79</v>
      </c>
      <c r="W22" s="72">
        <v>4771293.92</v>
      </c>
      <c r="X22" s="72">
        <v>1864989.17</v>
      </c>
      <c r="Y22" s="72">
        <v>129650.76</v>
      </c>
      <c r="Z22" s="72">
        <v>357003.43</v>
      </c>
      <c r="AA22" s="73">
        <v>16321981.309999999</v>
      </c>
    </row>
    <row r="23" spans="1:27" hidden="1" x14ac:dyDescent="0.25">
      <c r="A23" s="69" t="s">
        <v>282</v>
      </c>
      <c r="B23" s="72">
        <v>722565.66</v>
      </c>
      <c r="C23" s="72">
        <v>23206.799999999999</v>
      </c>
      <c r="D23" s="72">
        <v>40003.660000000003</v>
      </c>
      <c r="E23" s="72">
        <v>48161.34</v>
      </c>
      <c r="F23" s="72">
        <v>352770.72</v>
      </c>
      <c r="G23" s="72">
        <v>111078.12</v>
      </c>
      <c r="H23" s="72">
        <v>91820.88</v>
      </c>
      <c r="I23" s="72">
        <v>18977.759999999998</v>
      </c>
      <c r="J23" s="72">
        <v>0</v>
      </c>
      <c r="K23" s="72">
        <v>181053.78</v>
      </c>
      <c r="L23" s="72">
        <v>198712.92</v>
      </c>
      <c r="M23" s="72">
        <v>0</v>
      </c>
      <c r="N23" s="72">
        <v>0</v>
      </c>
      <c r="O23" s="72">
        <v>50404.09</v>
      </c>
      <c r="P23" s="72">
        <v>0</v>
      </c>
      <c r="Q23" s="72">
        <v>0</v>
      </c>
      <c r="R23" s="72">
        <v>0</v>
      </c>
      <c r="S23" s="72">
        <v>195804.22</v>
      </c>
      <c r="T23" s="72">
        <v>0</v>
      </c>
      <c r="U23" s="72">
        <v>0</v>
      </c>
      <c r="V23" s="72">
        <v>320913.5</v>
      </c>
      <c r="W23" s="72">
        <v>1792972.25</v>
      </c>
      <c r="X23" s="72">
        <v>419608.27</v>
      </c>
      <c r="Y23" s="72">
        <v>34049.040000000001</v>
      </c>
      <c r="Z23" s="72">
        <v>81564.460000000006</v>
      </c>
      <c r="AA23" s="73">
        <v>4683667.47</v>
      </c>
    </row>
    <row r="24" spans="1:27" hidden="1" x14ac:dyDescent="0.25">
      <c r="A24" s="69" t="s">
        <v>283</v>
      </c>
      <c r="B24" s="72">
        <v>726925.78</v>
      </c>
      <c r="C24" s="72">
        <v>21546.92</v>
      </c>
      <c r="D24" s="72">
        <v>37293.449999999997</v>
      </c>
      <c r="E24" s="72">
        <v>44637.16</v>
      </c>
      <c r="F24" s="72">
        <v>354648.02</v>
      </c>
      <c r="G24" s="72">
        <v>111778.42</v>
      </c>
      <c r="H24" s="72">
        <v>92358.01</v>
      </c>
      <c r="I24" s="72">
        <v>19060.23</v>
      </c>
      <c r="J24" s="72">
        <v>0</v>
      </c>
      <c r="K24" s="72">
        <v>136456.69</v>
      </c>
      <c r="L24" s="72">
        <v>200320.4</v>
      </c>
      <c r="M24" s="72">
        <v>0</v>
      </c>
      <c r="N24" s="72">
        <v>0</v>
      </c>
      <c r="O24" s="72">
        <v>70614.42</v>
      </c>
      <c r="P24" s="72">
        <v>0</v>
      </c>
      <c r="Q24" s="72">
        <v>0</v>
      </c>
      <c r="R24" s="72">
        <v>0</v>
      </c>
      <c r="S24" s="72">
        <v>218982.92</v>
      </c>
      <c r="T24" s="72">
        <v>0</v>
      </c>
      <c r="U24" s="72">
        <v>0</v>
      </c>
      <c r="V24" s="72">
        <v>366617.93</v>
      </c>
      <c r="W24" s="72">
        <v>1598095.34</v>
      </c>
      <c r="X24" s="72">
        <v>494941.21</v>
      </c>
      <c r="Y24" s="72">
        <v>34220.03</v>
      </c>
      <c r="Z24" s="72">
        <v>76326.87</v>
      </c>
      <c r="AA24" s="73">
        <v>4604823.8000000007</v>
      </c>
    </row>
    <row r="25" spans="1:27" hidden="1" x14ac:dyDescent="0.25">
      <c r="A25" s="69" t="s">
        <v>258</v>
      </c>
      <c r="B25" s="72">
        <v>4005317.04</v>
      </c>
      <c r="C25" s="72">
        <v>74963.28</v>
      </c>
      <c r="D25" s="72">
        <v>129600.42</v>
      </c>
      <c r="E25" s="72">
        <v>154981.20000000001</v>
      </c>
      <c r="F25" s="72">
        <v>1955477.64</v>
      </c>
      <c r="G25" s="72">
        <v>615724.92000000004</v>
      </c>
      <c r="H25" s="72">
        <v>508979.46</v>
      </c>
      <c r="I25" s="72">
        <v>105200.4</v>
      </c>
      <c r="J25" s="72">
        <v>0</v>
      </c>
      <c r="K25" s="72">
        <v>879846.69</v>
      </c>
      <c r="L25" s="72">
        <v>1101500.3999999999</v>
      </c>
      <c r="M25" s="72">
        <v>0</v>
      </c>
      <c r="N25" s="72">
        <v>0</v>
      </c>
      <c r="O25" s="72">
        <v>164723.79999999999</v>
      </c>
      <c r="P25" s="72">
        <v>0</v>
      </c>
      <c r="Q25" s="72">
        <v>0</v>
      </c>
      <c r="R25" s="72">
        <v>0</v>
      </c>
      <c r="S25" s="72">
        <v>1294071.8899999999</v>
      </c>
      <c r="T25" s="72">
        <v>0</v>
      </c>
      <c r="U25" s="72">
        <v>0</v>
      </c>
      <c r="V25" s="72">
        <v>2099935.33</v>
      </c>
      <c r="W25" s="72">
        <v>6816240.7400000002</v>
      </c>
      <c r="X25" s="72">
        <v>2702800.82</v>
      </c>
      <c r="Y25" s="72">
        <v>188746.56</v>
      </c>
      <c r="Z25" s="72">
        <v>669200.80000000005</v>
      </c>
      <c r="AA25" s="73">
        <v>23467311.390000001</v>
      </c>
    </row>
    <row r="26" spans="1:27" hidden="1" x14ac:dyDescent="0.25">
      <c r="A26" s="69" t="s">
        <v>256</v>
      </c>
      <c r="B26" s="72">
        <v>4120472.64</v>
      </c>
      <c r="C26" s="72">
        <v>126503.28</v>
      </c>
      <c r="D26" s="72">
        <v>219076.19</v>
      </c>
      <c r="E26" s="72">
        <v>262144.02</v>
      </c>
      <c r="F26" s="72">
        <v>2011696.68</v>
      </c>
      <c r="G26" s="72">
        <v>633428.52</v>
      </c>
      <c r="H26" s="72">
        <v>523614.96</v>
      </c>
      <c r="I26" s="72">
        <v>108003.6</v>
      </c>
      <c r="J26" s="72">
        <v>0</v>
      </c>
      <c r="K26" s="72">
        <v>1082598.25</v>
      </c>
      <c r="L26" s="72">
        <v>1133170.8</v>
      </c>
      <c r="M26" s="72">
        <v>0</v>
      </c>
      <c r="N26" s="72">
        <v>0</v>
      </c>
      <c r="O26" s="72">
        <v>408184.39</v>
      </c>
      <c r="P26" s="72">
        <v>0</v>
      </c>
      <c r="Q26" s="72">
        <v>0</v>
      </c>
      <c r="R26" s="72">
        <v>0</v>
      </c>
      <c r="S26" s="72">
        <v>0</v>
      </c>
      <c r="T26" s="72">
        <v>0</v>
      </c>
      <c r="U26" s="72">
        <v>0</v>
      </c>
      <c r="V26" s="72">
        <v>0</v>
      </c>
      <c r="W26" s="72">
        <v>0</v>
      </c>
      <c r="X26" s="72">
        <v>0</v>
      </c>
      <c r="Y26" s="72">
        <v>194170.68</v>
      </c>
      <c r="Z26" s="72">
        <v>491912.72</v>
      </c>
      <c r="AA26" s="73">
        <v>11314976.73</v>
      </c>
    </row>
    <row r="27" spans="1:27" hidden="1" x14ac:dyDescent="0.25">
      <c r="A27" s="69" t="s">
        <v>245</v>
      </c>
      <c r="B27" s="72">
        <v>3428602.74</v>
      </c>
      <c r="C27" s="72">
        <v>64992.36</v>
      </c>
      <c r="D27" s="72">
        <v>111843.38</v>
      </c>
      <c r="E27" s="72">
        <v>134212.07999999999</v>
      </c>
      <c r="F27" s="72">
        <v>1673911.62</v>
      </c>
      <c r="G27" s="72">
        <v>527069.22</v>
      </c>
      <c r="H27" s="72">
        <v>435695.27</v>
      </c>
      <c r="I27" s="72">
        <v>89575.679999999993</v>
      </c>
      <c r="J27" s="72">
        <v>0</v>
      </c>
      <c r="K27" s="72">
        <v>810846.43</v>
      </c>
      <c r="L27" s="72">
        <v>942902.16</v>
      </c>
      <c r="M27" s="72">
        <v>223808.1</v>
      </c>
      <c r="N27" s="72">
        <v>0</v>
      </c>
      <c r="O27" s="72">
        <v>181577.37</v>
      </c>
      <c r="P27" s="72">
        <v>0</v>
      </c>
      <c r="Q27" s="72">
        <v>0</v>
      </c>
      <c r="R27" s="72">
        <v>0</v>
      </c>
      <c r="S27" s="72">
        <v>1028394.21</v>
      </c>
      <c r="T27" s="72">
        <v>0</v>
      </c>
      <c r="U27" s="72">
        <v>0</v>
      </c>
      <c r="V27" s="72">
        <v>1756266.77</v>
      </c>
      <c r="W27" s="72">
        <v>6798819.5899999999</v>
      </c>
      <c r="X27" s="72">
        <v>2441239.83</v>
      </c>
      <c r="Y27" s="72">
        <v>161565.72</v>
      </c>
      <c r="Z27" s="72">
        <v>359483.39</v>
      </c>
      <c r="AA27" s="73">
        <v>21170805.919999998</v>
      </c>
    </row>
    <row r="28" spans="1:27" hidden="1" x14ac:dyDescent="0.25">
      <c r="A28" s="69" t="s">
        <v>289</v>
      </c>
      <c r="B28" s="72">
        <v>5688261.54</v>
      </c>
      <c r="C28" s="72">
        <v>106499.36</v>
      </c>
      <c r="D28" s="72">
        <v>184011.8</v>
      </c>
      <c r="E28" s="72">
        <v>220760.19</v>
      </c>
      <c r="F28" s="72">
        <v>2778065.92</v>
      </c>
      <c r="G28" s="72">
        <v>874447.66999999993</v>
      </c>
      <c r="H28" s="72">
        <v>722849.31</v>
      </c>
      <c r="I28" s="72">
        <v>147297.12</v>
      </c>
      <c r="J28" s="72">
        <v>0</v>
      </c>
      <c r="K28" s="72">
        <v>1355436.44</v>
      </c>
      <c r="L28" s="72">
        <v>1564366.78</v>
      </c>
      <c r="M28" s="72">
        <v>371319.11</v>
      </c>
      <c r="N28" s="72">
        <v>0</v>
      </c>
      <c r="O28" s="72">
        <v>325816.90000000002</v>
      </c>
      <c r="P28" s="72">
        <v>0</v>
      </c>
      <c r="Q28" s="72">
        <v>0</v>
      </c>
      <c r="R28" s="72">
        <v>0</v>
      </c>
      <c r="S28" s="72">
        <v>1760466.23</v>
      </c>
      <c r="T28" s="72">
        <v>0</v>
      </c>
      <c r="U28" s="72">
        <v>0</v>
      </c>
      <c r="V28" s="72">
        <v>2916835.3899999997</v>
      </c>
      <c r="W28" s="72">
        <v>11100459.93</v>
      </c>
      <c r="X28" s="72">
        <v>3892637.3099999996</v>
      </c>
      <c r="Y28" s="104">
        <v>268051.68</v>
      </c>
      <c r="Z28" s="72">
        <v>579118.30000000005</v>
      </c>
      <c r="AA28" s="72">
        <v>34856700.980000004</v>
      </c>
    </row>
    <row r="29" spans="1:27" hidden="1" x14ac:dyDescent="0.25">
      <c r="A29" s="69" t="s">
        <v>262</v>
      </c>
      <c r="B29" s="72">
        <v>3626912.88</v>
      </c>
      <c r="C29" s="72">
        <v>69384.240000000005</v>
      </c>
      <c r="D29" s="72">
        <v>119543.19</v>
      </c>
      <c r="E29" s="72">
        <v>144184.19</v>
      </c>
      <c r="F29" s="72">
        <v>1770731.7</v>
      </c>
      <c r="G29" s="72">
        <v>557553.66</v>
      </c>
      <c r="H29" s="72">
        <v>460895.88</v>
      </c>
      <c r="I29" s="72">
        <v>95263.49</v>
      </c>
      <c r="J29" s="72">
        <v>0</v>
      </c>
      <c r="K29" s="72">
        <v>880843.2</v>
      </c>
      <c r="L29" s="72">
        <v>997437.72</v>
      </c>
      <c r="M29" s="72">
        <v>236751.9</v>
      </c>
      <c r="N29" s="72">
        <v>0</v>
      </c>
      <c r="O29" s="72">
        <v>171653.24</v>
      </c>
      <c r="P29" s="72">
        <v>0</v>
      </c>
      <c r="Q29" s="72">
        <v>0</v>
      </c>
      <c r="R29" s="72">
        <v>0</v>
      </c>
      <c r="S29" s="72">
        <v>1162079.78</v>
      </c>
      <c r="T29" s="72">
        <v>0</v>
      </c>
      <c r="U29" s="72">
        <v>0</v>
      </c>
      <c r="V29" s="72">
        <v>1948754.99</v>
      </c>
      <c r="W29" s="72">
        <v>7401146.7000000002</v>
      </c>
      <c r="X29" s="72">
        <v>2647483.9</v>
      </c>
      <c r="Y29" s="72">
        <v>170913.96</v>
      </c>
      <c r="Z29" s="72">
        <v>504515.56</v>
      </c>
      <c r="AA29" s="73">
        <v>22966050.18</v>
      </c>
    </row>
    <row r="30" spans="1:27" hidden="1" x14ac:dyDescent="0.25">
      <c r="A30" s="69" t="s">
        <v>244</v>
      </c>
      <c r="B30" s="72">
        <v>2278689.2599999998</v>
      </c>
      <c r="C30" s="72">
        <v>42482.17</v>
      </c>
      <c r="D30" s="72">
        <v>73165.56</v>
      </c>
      <c r="E30" s="72">
        <v>88282.85</v>
      </c>
      <c r="F30" s="72">
        <v>1112498.74</v>
      </c>
      <c r="G30" s="72">
        <v>350298.49</v>
      </c>
      <c r="H30" s="72">
        <v>289570.65999999997</v>
      </c>
      <c r="I30" s="72">
        <v>59849.41</v>
      </c>
      <c r="J30" s="72">
        <v>65131.06</v>
      </c>
      <c r="K30" s="72">
        <v>816576.96</v>
      </c>
      <c r="L30" s="72">
        <v>626658.93999999994</v>
      </c>
      <c r="M30" s="72">
        <v>0</v>
      </c>
      <c r="N30" s="72">
        <v>0</v>
      </c>
      <c r="O30" s="72">
        <v>111863.26</v>
      </c>
      <c r="P30" s="72">
        <v>0</v>
      </c>
      <c r="Q30" s="72">
        <v>0</v>
      </c>
      <c r="R30" s="72">
        <v>0</v>
      </c>
      <c r="S30" s="72">
        <v>733231.18</v>
      </c>
      <c r="T30" s="72">
        <v>0</v>
      </c>
      <c r="U30" s="72">
        <v>0</v>
      </c>
      <c r="V30" s="72">
        <v>1230971.04</v>
      </c>
      <c r="W30" s="72">
        <v>4588756.47</v>
      </c>
      <c r="X30" s="72">
        <v>1669387.17</v>
      </c>
      <c r="Y30" s="72">
        <v>107383.38</v>
      </c>
      <c r="Z30" s="72">
        <v>299850.88</v>
      </c>
      <c r="AA30" s="73">
        <v>14544647.48</v>
      </c>
    </row>
    <row r="31" spans="1:27" hidden="1" x14ac:dyDescent="0.25">
      <c r="A31" s="71" t="s">
        <v>280</v>
      </c>
      <c r="B31" s="74">
        <v>6506975.8600000003</v>
      </c>
      <c r="C31" s="74">
        <v>244142.88</v>
      </c>
      <c r="D31" s="74">
        <v>421538.23</v>
      </c>
      <c r="E31" s="74">
        <v>506780.89</v>
      </c>
      <c r="F31" s="74">
        <v>3176826.2</v>
      </c>
      <c r="G31" s="74">
        <v>1000305.71</v>
      </c>
      <c r="H31" s="74">
        <v>0</v>
      </c>
      <c r="I31" s="74">
        <v>170902.85</v>
      </c>
      <c r="J31" s="74">
        <v>185994.55</v>
      </c>
      <c r="K31" s="74">
        <v>1798721.88</v>
      </c>
      <c r="L31" s="74">
        <v>1789535.66</v>
      </c>
      <c r="M31" s="74">
        <v>0</v>
      </c>
      <c r="N31" s="74">
        <v>0</v>
      </c>
      <c r="O31" s="74">
        <v>1363110.09</v>
      </c>
      <c r="P31" s="74">
        <v>0</v>
      </c>
      <c r="Q31" s="74">
        <v>0</v>
      </c>
      <c r="R31" s="74">
        <v>0</v>
      </c>
      <c r="S31" s="74">
        <v>1977141.75</v>
      </c>
      <c r="T31" s="74">
        <v>0</v>
      </c>
      <c r="U31" s="74">
        <v>0</v>
      </c>
      <c r="V31" s="74">
        <v>3078991</v>
      </c>
      <c r="W31" s="74">
        <v>11035432.470000001</v>
      </c>
      <c r="X31" s="74">
        <v>4787708.46</v>
      </c>
      <c r="Y31" s="74">
        <v>336787.11</v>
      </c>
      <c r="Z31" s="74">
        <v>505205.71</v>
      </c>
      <c r="AA31" s="75">
        <v>38886101.299999997</v>
      </c>
    </row>
    <row r="32" spans="1:27" hidden="1" x14ac:dyDescent="0.25">
      <c r="A32" s="71" t="s">
        <v>276</v>
      </c>
      <c r="B32" s="74">
        <v>4749615.49</v>
      </c>
      <c r="C32" s="74">
        <v>201948.9</v>
      </c>
      <c r="D32" s="74">
        <v>348880.45</v>
      </c>
      <c r="E32" s="74">
        <v>418400.49</v>
      </c>
      <c r="F32" s="74">
        <v>2318856.81</v>
      </c>
      <c r="G32" s="74">
        <v>730094.31</v>
      </c>
      <c r="H32" s="74">
        <v>0</v>
      </c>
      <c r="I32" s="74">
        <v>124747.04</v>
      </c>
      <c r="J32" s="74">
        <v>135481.49</v>
      </c>
      <c r="K32" s="74">
        <v>1423640.99</v>
      </c>
      <c r="L32" s="74">
        <v>1306202.6000000001</v>
      </c>
      <c r="M32" s="74">
        <v>0</v>
      </c>
      <c r="N32" s="74">
        <v>0</v>
      </c>
      <c r="O32" s="74">
        <v>937783.76</v>
      </c>
      <c r="P32" s="74">
        <v>0</v>
      </c>
      <c r="Q32" s="74">
        <v>0</v>
      </c>
      <c r="R32" s="74">
        <v>0</v>
      </c>
      <c r="S32" s="74">
        <v>1440773.58</v>
      </c>
      <c r="T32" s="74">
        <v>0</v>
      </c>
      <c r="U32" s="74">
        <v>0</v>
      </c>
      <c r="V32" s="74">
        <v>2387292.71</v>
      </c>
      <c r="W32" s="74">
        <v>7959914.9299999997</v>
      </c>
      <c r="X32" s="74">
        <v>4121820.5</v>
      </c>
      <c r="Y32" s="74">
        <v>245794.59</v>
      </c>
      <c r="Z32" s="74">
        <v>313068.59000000003</v>
      </c>
      <c r="AA32" s="75">
        <v>29164317.23</v>
      </c>
    </row>
    <row r="33" spans="1:27" hidden="1" x14ac:dyDescent="0.25">
      <c r="A33" s="71" t="s">
        <v>273</v>
      </c>
      <c r="B33" s="74">
        <v>1414495.38</v>
      </c>
      <c r="C33" s="74">
        <v>48532.62</v>
      </c>
      <c r="D33" s="74">
        <v>83805.55</v>
      </c>
      <c r="E33" s="74">
        <v>100648.54</v>
      </c>
      <c r="F33" s="74">
        <v>690584.94</v>
      </c>
      <c r="G33" s="74">
        <v>217446.3</v>
      </c>
      <c r="H33" s="74">
        <v>0</v>
      </c>
      <c r="I33" s="74">
        <v>37151.879999999997</v>
      </c>
      <c r="J33" s="74">
        <v>40429.800000000003</v>
      </c>
      <c r="K33" s="74">
        <v>442445.64</v>
      </c>
      <c r="L33" s="74">
        <v>389000.82</v>
      </c>
      <c r="M33" s="74">
        <v>0</v>
      </c>
      <c r="N33" s="74">
        <v>0</v>
      </c>
      <c r="O33" s="74">
        <v>304607.2</v>
      </c>
      <c r="P33" s="74">
        <v>0</v>
      </c>
      <c r="Q33" s="74">
        <v>0</v>
      </c>
      <c r="R33" s="74">
        <v>0</v>
      </c>
      <c r="S33" s="74">
        <v>487952.09</v>
      </c>
      <c r="T33" s="74">
        <v>0</v>
      </c>
      <c r="U33" s="74">
        <v>0</v>
      </c>
      <c r="V33" s="74">
        <v>814099.82</v>
      </c>
      <c r="W33" s="74">
        <v>2063906.56</v>
      </c>
      <c r="X33" s="74">
        <v>1425126.34</v>
      </c>
      <c r="Y33" s="74">
        <v>73211.520000000004</v>
      </c>
      <c r="Z33" s="74">
        <v>237559.12</v>
      </c>
      <c r="AA33" s="75">
        <v>8871004.120000001</v>
      </c>
    </row>
    <row r="34" spans="1:27" x14ac:dyDescent="0.25">
      <c r="A34" s="71" t="s">
        <v>279</v>
      </c>
      <c r="B34" s="104">
        <v>6517619.4000000004</v>
      </c>
      <c r="C34" s="74">
        <v>237689.09</v>
      </c>
      <c r="D34" s="74">
        <v>410324.6</v>
      </c>
      <c r="E34" s="74">
        <v>493211.08</v>
      </c>
      <c r="F34" s="104">
        <v>3182034.28</v>
      </c>
      <c r="G34" s="104">
        <v>1001934.56</v>
      </c>
      <c r="H34" s="74">
        <v>0</v>
      </c>
      <c r="I34" s="104">
        <v>171184.06</v>
      </c>
      <c r="J34" s="74">
        <v>186286.9</v>
      </c>
      <c r="K34" s="74">
        <v>1781279.68</v>
      </c>
      <c r="L34" s="74">
        <v>1792397.66</v>
      </c>
      <c r="M34" s="74">
        <v>0</v>
      </c>
      <c r="N34" s="74">
        <v>0</v>
      </c>
      <c r="O34" s="103">
        <v>1276819.3600000001</v>
      </c>
      <c r="P34" s="103">
        <v>0</v>
      </c>
      <c r="Q34" s="103">
        <v>-656.61</v>
      </c>
      <c r="R34" s="74">
        <v>0</v>
      </c>
      <c r="S34" s="74">
        <v>2074774.32</v>
      </c>
      <c r="T34" s="74">
        <v>0</v>
      </c>
      <c r="U34" s="74">
        <v>0</v>
      </c>
      <c r="V34" s="74">
        <v>3397060.23</v>
      </c>
      <c r="W34" s="103">
        <v>10219370.859999999</v>
      </c>
      <c r="X34" s="103">
        <v>5757066.5899999999</v>
      </c>
      <c r="Y34" s="104">
        <v>337339.26</v>
      </c>
      <c r="Z34" s="74">
        <v>596266.46</v>
      </c>
      <c r="AA34" s="75">
        <v>39432001.780000001</v>
      </c>
    </row>
    <row r="35" spans="1:27" x14ac:dyDescent="0.25">
      <c r="A35" s="71" t="s">
        <v>277</v>
      </c>
      <c r="B35" s="74">
        <v>4738638.1900000004</v>
      </c>
      <c r="C35" s="74">
        <v>180568.48</v>
      </c>
      <c r="D35" s="74">
        <v>311441.21000000002</v>
      </c>
      <c r="E35" s="74">
        <v>374530.68</v>
      </c>
      <c r="F35" s="74">
        <v>2313494.36</v>
      </c>
      <c r="G35" s="74">
        <v>728459.6</v>
      </c>
      <c r="H35" s="74">
        <v>0</v>
      </c>
      <c r="I35" s="74">
        <v>124460.28</v>
      </c>
      <c r="J35" s="74">
        <v>135446.51999999999</v>
      </c>
      <c r="K35" s="74">
        <v>1442532.9</v>
      </c>
      <c r="L35" s="74">
        <v>1303196.07</v>
      </c>
      <c r="M35" s="74">
        <v>0</v>
      </c>
      <c r="N35" s="74">
        <v>0</v>
      </c>
      <c r="O35" s="74">
        <v>996597.46</v>
      </c>
      <c r="P35" s="74">
        <v>0</v>
      </c>
      <c r="Q35" s="74">
        <v>0</v>
      </c>
      <c r="R35" s="74">
        <v>0</v>
      </c>
      <c r="S35" s="74">
        <v>1327551.0900000001</v>
      </c>
      <c r="T35" s="74">
        <v>0</v>
      </c>
      <c r="U35" s="74">
        <v>0</v>
      </c>
      <c r="V35" s="74">
        <v>2181890.34</v>
      </c>
      <c r="W35" s="74">
        <v>8340664.6900000004</v>
      </c>
      <c r="X35" s="74">
        <v>3719823.26</v>
      </c>
      <c r="Y35" s="74">
        <v>245263.19</v>
      </c>
      <c r="Z35" s="74">
        <v>317528.95</v>
      </c>
      <c r="AA35" s="75">
        <v>28782087.27</v>
      </c>
    </row>
    <row r="36" spans="1:27" x14ac:dyDescent="0.25">
      <c r="A36" s="69" t="s">
        <v>253</v>
      </c>
      <c r="B36" s="72">
        <v>711965.81</v>
      </c>
      <c r="C36" s="72">
        <v>18097.72</v>
      </c>
      <c r="D36" s="72">
        <v>31480.880000000001</v>
      </c>
      <c r="E36" s="72">
        <v>37510.26</v>
      </c>
      <c r="F36" s="72">
        <v>347535.98</v>
      </c>
      <c r="G36" s="72">
        <v>109467.32</v>
      </c>
      <c r="H36" s="72">
        <v>90473.44</v>
      </c>
      <c r="I36" s="72">
        <v>18438.189999999999</v>
      </c>
      <c r="J36" s="72">
        <v>0</v>
      </c>
      <c r="K36" s="72">
        <v>174362.52</v>
      </c>
      <c r="L36" s="72">
        <v>196010.1</v>
      </c>
      <c r="M36" s="72">
        <v>0</v>
      </c>
      <c r="N36" s="72">
        <v>0</v>
      </c>
      <c r="O36" s="72">
        <v>64606.36</v>
      </c>
      <c r="P36" s="72">
        <v>0</v>
      </c>
      <c r="Q36" s="72">
        <v>0</v>
      </c>
      <c r="R36" s="72">
        <v>0</v>
      </c>
      <c r="S36" s="72">
        <v>211842.54</v>
      </c>
      <c r="T36" s="72">
        <v>0</v>
      </c>
      <c r="U36" s="72">
        <v>0</v>
      </c>
      <c r="V36" s="72">
        <v>346750.28</v>
      </c>
      <c r="W36" s="72">
        <v>1618532.09</v>
      </c>
      <c r="X36" s="72">
        <v>452357.21</v>
      </c>
      <c r="Y36" s="72">
        <v>33543.480000000003</v>
      </c>
      <c r="Z36" s="72">
        <v>124861.25</v>
      </c>
      <c r="AA36" s="73">
        <v>4587835.43</v>
      </c>
    </row>
    <row r="37" spans="1:27" x14ac:dyDescent="0.25">
      <c r="A37" s="69" t="s">
        <v>257</v>
      </c>
      <c r="B37" s="72">
        <v>720514.32</v>
      </c>
      <c r="C37" s="72">
        <v>22394.22</v>
      </c>
      <c r="D37" s="72">
        <v>38478.19</v>
      </c>
      <c r="E37" s="72">
        <v>46406.82</v>
      </c>
      <c r="F37" s="72">
        <v>351769.08</v>
      </c>
      <c r="G37" s="72">
        <v>110762.76</v>
      </c>
      <c r="H37" s="72">
        <v>91560.84</v>
      </c>
      <c r="I37" s="72">
        <v>18924.599999999999</v>
      </c>
      <c r="J37" s="72">
        <v>0</v>
      </c>
      <c r="K37" s="72">
        <v>177917.28</v>
      </c>
      <c r="L37" s="72">
        <v>198148.86</v>
      </c>
      <c r="M37" s="72">
        <v>0</v>
      </c>
      <c r="N37" s="72">
        <v>0</v>
      </c>
      <c r="O37" s="72">
        <v>87022.38</v>
      </c>
      <c r="P37" s="72">
        <v>0</v>
      </c>
      <c r="Q37" s="72">
        <v>0</v>
      </c>
      <c r="R37" s="72">
        <v>0</v>
      </c>
      <c r="S37" s="72">
        <v>201184.02</v>
      </c>
      <c r="T37" s="72">
        <v>0</v>
      </c>
      <c r="U37" s="72">
        <v>0</v>
      </c>
      <c r="V37" s="72">
        <v>343745.86</v>
      </c>
      <c r="W37" s="72">
        <v>1391289.06</v>
      </c>
      <c r="X37" s="72">
        <v>478153.69</v>
      </c>
      <c r="Y37" s="72">
        <v>33952.800000000003</v>
      </c>
      <c r="Z37" s="72">
        <v>116984.52</v>
      </c>
      <c r="AA37" s="73">
        <v>4429209.3</v>
      </c>
    </row>
    <row r="38" spans="1:27" x14ac:dyDescent="0.25">
      <c r="A38" s="69" t="s">
        <v>290</v>
      </c>
      <c r="B38" s="72">
        <v>4891315.2</v>
      </c>
      <c r="C38" s="72">
        <v>140954.82</v>
      </c>
      <c r="D38" s="72">
        <v>243967.84999999998</v>
      </c>
      <c r="E38" s="72">
        <v>292305.36</v>
      </c>
      <c r="F38" s="72">
        <v>2388038.7599999998</v>
      </c>
      <c r="G38" s="72">
        <v>751928.52</v>
      </c>
      <c r="H38" s="72">
        <v>621570.96</v>
      </c>
      <c r="I38" s="72">
        <v>128468.52</v>
      </c>
      <c r="J38" s="72">
        <v>139804.97999999998</v>
      </c>
      <c r="K38" s="72">
        <v>1021877.37</v>
      </c>
      <c r="L38" s="72">
        <v>1345161.7200000002</v>
      </c>
      <c r="M38" s="72">
        <v>0</v>
      </c>
      <c r="N38" s="72">
        <v>686811.96</v>
      </c>
      <c r="O38" s="72">
        <v>624800.93999999994</v>
      </c>
      <c r="P38" s="72">
        <v>0</v>
      </c>
      <c r="Q38" s="72">
        <v>0</v>
      </c>
      <c r="R38" s="72">
        <v>0</v>
      </c>
      <c r="S38" s="72">
        <v>0</v>
      </c>
      <c r="T38" s="72">
        <v>0</v>
      </c>
      <c r="U38" s="72">
        <v>0</v>
      </c>
      <c r="V38" s="72">
        <v>0</v>
      </c>
      <c r="W38" s="72">
        <v>0</v>
      </c>
      <c r="X38" s="72">
        <v>0</v>
      </c>
      <c r="Y38" s="72">
        <v>230496.12</v>
      </c>
      <c r="Z38" s="72">
        <v>421041.02</v>
      </c>
      <c r="AA38" s="72">
        <v>13928544.1</v>
      </c>
    </row>
    <row r="39" spans="1:27" x14ac:dyDescent="0.25">
      <c r="A39" s="69" t="s">
        <v>263</v>
      </c>
      <c r="B39" s="72">
        <v>730097.46</v>
      </c>
      <c r="C39" s="72">
        <v>19202.939999999999</v>
      </c>
      <c r="D39" s="72">
        <v>33280.769999999997</v>
      </c>
      <c r="E39" s="72">
        <v>39878.519999999997</v>
      </c>
      <c r="F39" s="72">
        <v>356447.64</v>
      </c>
      <c r="G39" s="72">
        <v>112236.54</v>
      </c>
      <c r="H39" s="72">
        <v>92778.72</v>
      </c>
      <c r="I39" s="72">
        <v>19175.400000000001</v>
      </c>
      <c r="J39" s="72">
        <v>0</v>
      </c>
      <c r="K39" s="72">
        <v>171702</v>
      </c>
      <c r="L39" s="72">
        <v>200783.28</v>
      </c>
      <c r="M39" s="72">
        <v>0</v>
      </c>
      <c r="N39" s="72">
        <v>240167.1</v>
      </c>
      <c r="O39" s="72">
        <v>71731.679999999993</v>
      </c>
      <c r="P39" s="72">
        <v>0</v>
      </c>
      <c r="Q39" s="72">
        <v>0</v>
      </c>
      <c r="R39" s="72">
        <v>0</v>
      </c>
      <c r="S39" s="72">
        <v>220433.91</v>
      </c>
      <c r="T39" s="72">
        <v>0</v>
      </c>
      <c r="U39" s="72">
        <v>0</v>
      </c>
      <c r="V39" s="72">
        <v>357945.04</v>
      </c>
      <c r="W39" s="72">
        <v>1568648.48</v>
      </c>
      <c r="X39" s="72">
        <v>491635.27</v>
      </c>
      <c r="Y39" s="72">
        <v>34404.959999999999</v>
      </c>
      <c r="Z39" s="72">
        <v>98539.39</v>
      </c>
      <c r="AA39" s="73">
        <v>4859089.0999999996</v>
      </c>
    </row>
    <row r="40" spans="1:27" x14ac:dyDescent="0.25">
      <c r="A40" s="69" t="s">
        <v>202</v>
      </c>
      <c r="B40" s="72">
        <v>6005008.7199999997</v>
      </c>
      <c r="C40" s="72">
        <v>201430.17</v>
      </c>
      <c r="D40" s="72">
        <v>348894.8</v>
      </c>
      <c r="E40" s="72">
        <v>417354.54</v>
      </c>
      <c r="F40" s="72">
        <v>2930475.95</v>
      </c>
      <c r="G40" s="72">
        <v>923492.32</v>
      </c>
      <c r="H40" s="72">
        <v>763242.35</v>
      </c>
      <c r="I40" s="72">
        <v>157219.79999999999</v>
      </c>
      <c r="J40" s="72">
        <v>0</v>
      </c>
      <c r="K40" s="72">
        <v>1847214.56</v>
      </c>
      <c r="L40" s="72">
        <v>1654863.34</v>
      </c>
      <c r="M40" s="72">
        <v>0</v>
      </c>
      <c r="N40" s="72">
        <v>0</v>
      </c>
      <c r="O40" s="72">
        <v>785258.97</v>
      </c>
      <c r="P40" s="72">
        <v>0</v>
      </c>
      <c r="Q40" s="72">
        <v>0</v>
      </c>
      <c r="R40" s="72">
        <v>0</v>
      </c>
      <c r="S40" s="72">
        <v>1728065.14</v>
      </c>
      <c r="T40" s="72">
        <v>0</v>
      </c>
      <c r="U40" s="72">
        <v>0</v>
      </c>
      <c r="V40" s="72">
        <v>2854528.3</v>
      </c>
      <c r="W40" s="72">
        <v>12175697.289999999</v>
      </c>
      <c r="X40" s="72">
        <v>3776968.58</v>
      </c>
      <c r="Y40" s="72">
        <v>282479.44</v>
      </c>
      <c r="Z40" s="72">
        <v>795027.6</v>
      </c>
      <c r="AA40" s="73">
        <v>37647089.119999997</v>
      </c>
    </row>
    <row r="41" spans="1:27" x14ac:dyDescent="0.25">
      <c r="A41" s="69" t="s">
        <v>189</v>
      </c>
      <c r="B41" s="72">
        <v>10425110.9</v>
      </c>
      <c r="C41" s="72">
        <v>338285.3</v>
      </c>
      <c r="D41" s="72">
        <v>585292.03</v>
      </c>
      <c r="E41" s="72">
        <v>700956.74</v>
      </c>
      <c r="F41" s="72">
        <v>5089398.76</v>
      </c>
      <c r="G41" s="72">
        <v>1602689.45</v>
      </c>
      <c r="H41" s="72">
        <v>1324829.54</v>
      </c>
      <c r="I41" s="72">
        <v>273702.13</v>
      </c>
      <c r="J41" s="72">
        <v>0</v>
      </c>
      <c r="K41" s="72">
        <v>2244310.23</v>
      </c>
      <c r="L41" s="72">
        <v>2866114.09</v>
      </c>
      <c r="M41" s="72">
        <v>0</v>
      </c>
      <c r="N41" s="72">
        <v>0</v>
      </c>
      <c r="O41" s="72">
        <v>1423736.17</v>
      </c>
      <c r="P41" s="72">
        <v>0</v>
      </c>
      <c r="Q41" s="72">
        <v>0</v>
      </c>
      <c r="R41" s="72">
        <v>-108.33</v>
      </c>
      <c r="S41" s="72">
        <v>3188392.59</v>
      </c>
      <c r="T41" s="72">
        <v>0</v>
      </c>
      <c r="U41" s="72">
        <v>0</v>
      </c>
      <c r="V41" s="72">
        <v>5251751.28</v>
      </c>
      <c r="W41" s="72">
        <v>19811841.510000002</v>
      </c>
      <c r="X41" s="72">
        <v>6904418.8700000001</v>
      </c>
      <c r="Y41" s="72">
        <v>491197.28</v>
      </c>
      <c r="Z41" s="72">
        <v>1666640.79</v>
      </c>
      <c r="AA41" s="73">
        <v>64188553.220000006</v>
      </c>
    </row>
    <row r="42" spans="1:27" x14ac:dyDescent="0.25">
      <c r="A42" s="69" t="s">
        <v>203</v>
      </c>
      <c r="B42" s="72">
        <v>2585464.86</v>
      </c>
      <c r="C42" s="72">
        <v>51287.64</v>
      </c>
      <c r="D42" s="72">
        <v>88318.96</v>
      </c>
      <c r="E42" s="72">
        <v>105910.74</v>
      </c>
      <c r="F42" s="103">
        <v>1262274.6599999999</v>
      </c>
      <c r="G42" s="103">
        <v>397457.34</v>
      </c>
      <c r="H42" s="72">
        <v>328552.08</v>
      </c>
      <c r="I42" s="103">
        <v>156.06</v>
      </c>
      <c r="J42" s="72">
        <v>0</v>
      </c>
      <c r="K42" s="72">
        <v>658167.17000000004</v>
      </c>
      <c r="L42" s="72">
        <v>711029.04</v>
      </c>
      <c r="M42" s="72">
        <v>0</v>
      </c>
      <c r="N42" s="72">
        <v>0</v>
      </c>
      <c r="O42" s="72">
        <v>284360.7</v>
      </c>
      <c r="P42" s="72">
        <v>0</v>
      </c>
      <c r="Q42" s="104">
        <v>0</v>
      </c>
      <c r="R42" s="72">
        <v>0</v>
      </c>
      <c r="S42" s="72">
        <v>810986.46</v>
      </c>
      <c r="T42" s="72">
        <v>0</v>
      </c>
      <c r="U42" s="72">
        <v>0</v>
      </c>
      <c r="V42" s="104">
        <v>1334938.69</v>
      </c>
      <c r="W42" s="72">
        <v>5250846</v>
      </c>
      <c r="X42" s="72">
        <v>1758511.56</v>
      </c>
      <c r="Y42" s="103">
        <v>121835.04</v>
      </c>
      <c r="Z42" s="72">
        <v>418759.96</v>
      </c>
      <c r="AA42" s="73">
        <v>16168856.960000001</v>
      </c>
    </row>
    <row r="43" spans="1:27" x14ac:dyDescent="0.25">
      <c r="A43" s="69" t="s">
        <v>210</v>
      </c>
      <c r="B43" s="72">
        <v>2586544.79</v>
      </c>
      <c r="C43" s="72">
        <v>67574.33</v>
      </c>
      <c r="D43" s="72">
        <v>116514.26</v>
      </c>
      <c r="E43" s="72">
        <v>140469.17000000001</v>
      </c>
      <c r="F43" s="72">
        <v>1262812.01</v>
      </c>
      <c r="G43" s="72">
        <v>397617.34</v>
      </c>
      <c r="H43" s="72">
        <v>328683.26</v>
      </c>
      <c r="I43" s="72">
        <v>67935.98</v>
      </c>
      <c r="J43" s="72">
        <v>73922.78</v>
      </c>
      <c r="K43" s="72">
        <v>661026.9</v>
      </c>
      <c r="L43" s="72">
        <v>711291.8</v>
      </c>
      <c r="M43" s="72">
        <v>0</v>
      </c>
      <c r="N43" s="72">
        <v>0</v>
      </c>
      <c r="O43" s="72">
        <v>250139.23</v>
      </c>
      <c r="P43" s="72">
        <v>0</v>
      </c>
      <c r="Q43" s="72">
        <v>0</v>
      </c>
      <c r="R43" s="72">
        <v>0</v>
      </c>
      <c r="S43" s="72">
        <v>860141.39</v>
      </c>
      <c r="T43" s="72">
        <v>0</v>
      </c>
      <c r="U43" s="72">
        <v>0</v>
      </c>
      <c r="V43" s="72">
        <v>1387068.85</v>
      </c>
      <c r="W43" s="72">
        <v>4393312</v>
      </c>
      <c r="X43" s="72">
        <v>1767358.66</v>
      </c>
      <c r="Y43" s="72">
        <v>121886.48</v>
      </c>
      <c r="Z43" s="72">
        <v>388044.49</v>
      </c>
      <c r="AA43" s="73">
        <v>15582343.720000001</v>
      </c>
    </row>
    <row r="44" spans="1:27" x14ac:dyDescent="0.25">
      <c r="A44" s="69" t="s">
        <v>219</v>
      </c>
      <c r="B44" s="72">
        <v>1259093.52</v>
      </c>
      <c r="C44" s="72">
        <v>52789.11</v>
      </c>
      <c r="D44" s="72">
        <v>90797.18</v>
      </c>
      <c r="E44" s="72">
        <v>109398.18</v>
      </c>
      <c r="F44" s="72">
        <v>614714.93999999994</v>
      </c>
      <c r="G44" s="72">
        <v>193556.88</v>
      </c>
      <c r="H44" s="72">
        <v>160001.28</v>
      </c>
      <c r="I44" s="72">
        <v>33070.080000000002</v>
      </c>
      <c r="J44" s="72">
        <v>0</v>
      </c>
      <c r="K44" s="72">
        <v>253508.65</v>
      </c>
      <c r="L44" s="72">
        <v>346263.24</v>
      </c>
      <c r="M44" s="72">
        <v>0</v>
      </c>
      <c r="N44" s="72">
        <v>0</v>
      </c>
      <c r="O44" s="72">
        <v>104884.88</v>
      </c>
      <c r="P44" s="72">
        <v>0</v>
      </c>
      <c r="Q44" s="72">
        <v>0</v>
      </c>
      <c r="R44" s="72">
        <v>0</v>
      </c>
      <c r="S44" s="72">
        <v>502124.74</v>
      </c>
      <c r="T44" s="72">
        <v>0</v>
      </c>
      <c r="U44" s="72">
        <v>0</v>
      </c>
      <c r="V44" s="72">
        <v>792609.08</v>
      </c>
      <c r="W44" s="72">
        <v>3540836.8</v>
      </c>
      <c r="X44" s="72">
        <v>974024.87</v>
      </c>
      <c r="Y44" s="72">
        <v>59333.52</v>
      </c>
      <c r="Z44" s="72">
        <v>225140.96</v>
      </c>
      <c r="AA44" s="73">
        <v>9312147.9100000001</v>
      </c>
    </row>
    <row r="45" spans="1:27" x14ac:dyDescent="0.25">
      <c r="A45" s="69" t="s">
        <v>204</v>
      </c>
      <c r="B45" s="72">
        <v>7112896.9800000004</v>
      </c>
      <c r="C45" s="72">
        <v>195918.18</v>
      </c>
      <c r="D45" s="72">
        <v>338543.56</v>
      </c>
      <c r="E45" s="72">
        <v>407159.4</v>
      </c>
      <c r="F45" s="72">
        <v>3472658.88</v>
      </c>
      <c r="G45" s="72">
        <v>1093445.8799999999</v>
      </c>
      <c r="H45" s="72">
        <v>903881.34</v>
      </c>
      <c r="I45" s="72">
        <v>285.48</v>
      </c>
      <c r="J45" s="72">
        <v>0</v>
      </c>
      <c r="K45" s="72">
        <v>1730208.44</v>
      </c>
      <c r="L45" s="72">
        <v>1956117.42</v>
      </c>
      <c r="M45" s="72">
        <v>0</v>
      </c>
      <c r="N45" s="72">
        <v>515835</v>
      </c>
      <c r="O45" s="72">
        <v>391591.17</v>
      </c>
      <c r="P45" s="72">
        <v>0</v>
      </c>
      <c r="Q45" s="72">
        <v>0</v>
      </c>
      <c r="R45" s="72">
        <v>0</v>
      </c>
      <c r="S45" s="72">
        <v>1978484.2</v>
      </c>
      <c r="T45" s="72">
        <v>0</v>
      </c>
      <c r="U45" s="72">
        <v>0</v>
      </c>
      <c r="V45" s="72">
        <v>3318272.56</v>
      </c>
      <c r="W45" s="72">
        <v>12650927.33</v>
      </c>
      <c r="X45" s="72">
        <v>4493530.54</v>
      </c>
      <c r="Y45" s="72">
        <v>335184.84000000003</v>
      </c>
      <c r="Z45" s="72">
        <v>807419.99</v>
      </c>
      <c r="AA45" s="73">
        <v>41702361.189999998</v>
      </c>
    </row>
    <row r="46" spans="1:27" x14ac:dyDescent="0.25">
      <c r="A46" s="69" t="s">
        <v>208</v>
      </c>
      <c r="B46" s="72">
        <v>4271248.26</v>
      </c>
      <c r="C46" s="72">
        <v>81945.66</v>
      </c>
      <c r="D46" s="72">
        <v>141412.97</v>
      </c>
      <c r="E46" s="72">
        <v>169651.74</v>
      </c>
      <c r="F46" s="72">
        <v>2085305.94</v>
      </c>
      <c r="G46" s="72">
        <v>656609.1</v>
      </c>
      <c r="H46" s="72">
        <v>542774.46</v>
      </c>
      <c r="I46" s="72">
        <v>2891.04</v>
      </c>
      <c r="J46" s="72">
        <v>0</v>
      </c>
      <c r="K46" s="72">
        <v>947724.83</v>
      </c>
      <c r="L46" s="72">
        <v>1174636.2</v>
      </c>
      <c r="M46" s="72">
        <v>0</v>
      </c>
      <c r="N46" s="72">
        <v>0</v>
      </c>
      <c r="O46" s="72">
        <v>221295.97</v>
      </c>
      <c r="P46" s="72">
        <v>0</v>
      </c>
      <c r="Q46" s="72">
        <v>0</v>
      </c>
      <c r="R46" s="72">
        <v>0</v>
      </c>
      <c r="S46" s="72">
        <v>1355260.3</v>
      </c>
      <c r="T46" s="72">
        <v>0</v>
      </c>
      <c r="U46" s="72">
        <v>0</v>
      </c>
      <c r="V46" s="72">
        <v>2183973.8199999998</v>
      </c>
      <c r="W46" s="72">
        <v>6617182.29</v>
      </c>
      <c r="X46" s="72">
        <v>2779509.08</v>
      </c>
      <c r="Y46" s="72">
        <v>201271.2</v>
      </c>
      <c r="Z46" s="72">
        <v>847967.56</v>
      </c>
      <c r="AA46" s="73">
        <v>24280660.420000002</v>
      </c>
    </row>
    <row r="47" spans="1:27" x14ac:dyDescent="0.25">
      <c r="A47" s="69" t="s">
        <v>205</v>
      </c>
      <c r="B47" s="72">
        <v>2935505.64</v>
      </c>
      <c r="C47" s="72">
        <v>57482.1</v>
      </c>
      <c r="D47" s="72">
        <v>98955.03</v>
      </c>
      <c r="E47" s="72">
        <v>119351.67999999999</v>
      </c>
      <c r="F47" s="72">
        <v>1433174.06</v>
      </c>
      <c r="G47" s="103">
        <v>451266.78</v>
      </c>
      <c r="H47" s="72">
        <v>373031.76</v>
      </c>
      <c r="I47" s="72">
        <v>46162.68</v>
      </c>
      <c r="J47" s="72">
        <v>0</v>
      </c>
      <c r="K47" s="72">
        <v>672156.3</v>
      </c>
      <c r="L47" s="72">
        <v>807294.68</v>
      </c>
      <c r="M47" s="72">
        <v>0</v>
      </c>
      <c r="N47" s="72">
        <v>0</v>
      </c>
      <c r="O47" s="72">
        <v>172983.98</v>
      </c>
      <c r="P47" s="72">
        <v>0</v>
      </c>
      <c r="Q47" s="104">
        <v>0</v>
      </c>
      <c r="R47" s="72">
        <v>0</v>
      </c>
      <c r="S47" s="72">
        <v>900607.69</v>
      </c>
      <c r="T47" s="72">
        <v>0</v>
      </c>
      <c r="U47" s="72">
        <v>0</v>
      </c>
      <c r="V47" s="104">
        <v>1519777.02</v>
      </c>
      <c r="W47" s="72">
        <v>5031807.32</v>
      </c>
      <c r="X47" s="72">
        <v>2076591.34</v>
      </c>
      <c r="Y47" s="72">
        <v>138331.32</v>
      </c>
      <c r="Z47" s="72">
        <v>483014.77</v>
      </c>
      <c r="AA47" s="73">
        <v>17317494.149999999</v>
      </c>
    </row>
    <row r="48" spans="1:27" x14ac:dyDescent="0.25">
      <c r="A48" s="69" t="s">
        <v>207</v>
      </c>
      <c r="B48" s="72">
        <v>4565951.9400000004</v>
      </c>
      <c r="C48" s="72">
        <v>157184.64000000001</v>
      </c>
      <c r="D48" s="72">
        <v>271541.23</v>
      </c>
      <c r="E48" s="72">
        <v>325481.15000000002</v>
      </c>
      <c r="F48" s="72">
        <v>2229199.8199999998</v>
      </c>
      <c r="G48" s="72">
        <v>701905.06</v>
      </c>
      <c r="H48" s="72">
        <v>580220.13</v>
      </c>
      <c r="I48" s="72">
        <v>14949.6</v>
      </c>
      <c r="J48" s="72">
        <v>0</v>
      </c>
      <c r="K48" s="72">
        <v>973268.34</v>
      </c>
      <c r="L48" s="72">
        <v>1255628.03</v>
      </c>
      <c r="M48" s="72">
        <v>0</v>
      </c>
      <c r="N48" s="72">
        <v>0</v>
      </c>
      <c r="O48" s="72">
        <v>377680.98</v>
      </c>
      <c r="P48" s="72">
        <v>0</v>
      </c>
      <c r="Q48" s="72">
        <v>0</v>
      </c>
      <c r="R48" s="72">
        <v>0</v>
      </c>
      <c r="S48" s="72">
        <v>1308355.28</v>
      </c>
      <c r="T48" s="72">
        <v>0</v>
      </c>
      <c r="U48" s="72">
        <v>0</v>
      </c>
      <c r="V48" s="72">
        <v>2164359.0299999998</v>
      </c>
      <c r="W48" s="72">
        <v>8511870.2200000007</v>
      </c>
      <c r="X48" s="72">
        <v>2870939.03</v>
      </c>
      <c r="Y48" s="72">
        <v>215168.19</v>
      </c>
      <c r="Z48" s="72">
        <v>744916.11</v>
      </c>
      <c r="AA48" s="73">
        <v>27268618.779999997</v>
      </c>
    </row>
    <row r="49" spans="1:27" x14ac:dyDescent="0.25">
      <c r="A49" s="69" t="s">
        <v>215</v>
      </c>
      <c r="B49" s="72">
        <v>3150809.22</v>
      </c>
      <c r="C49" s="72">
        <v>51761.7</v>
      </c>
      <c r="D49" s="72">
        <v>89669.05</v>
      </c>
      <c r="E49" s="72">
        <v>107872.14</v>
      </c>
      <c r="F49" s="72">
        <v>1538288.16</v>
      </c>
      <c r="G49" s="72">
        <v>484366.08000000002</v>
      </c>
      <c r="H49" s="72">
        <v>400393.92</v>
      </c>
      <c r="I49" s="72">
        <v>82752.36</v>
      </c>
      <c r="J49" s="72">
        <v>0</v>
      </c>
      <c r="K49" s="72">
        <v>668555.93999999994</v>
      </c>
      <c r="L49" s="72">
        <v>866502.42</v>
      </c>
      <c r="M49" s="72">
        <v>0</v>
      </c>
      <c r="N49" s="72">
        <v>0</v>
      </c>
      <c r="O49" s="72">
        <v>187000.07</v>
      </c>
      <c r="P49" s="72">
        <v>0</v>
      </c>
      <c r="Q49" s="72">
        <v>0</v>
      </c>
      <c r="R49" s="72">
        <v>0</v>
      </c>
      <c r="S49" s="72">
        <v>885444.51</v>
      </c>
      <c r="T49" s="72">
        <v>0</v>
      </c>
      <c r="U49" s="72">
        <v>0</v>
      </c>
      <c r="V49" s="72">
        <v>1514859.23</v>
      </c>
      <c r="W49" s="72">
        <v>5194865.18</v>
      </c>
      <c r="X49" s="72">
        <v>2112121.96</v>
      </c>
      <c r="Y49" s="72">
        <v>148478.88</v>
      </c>
      <c r="Z49" s="72">
        <v>490753.54</v>
      </c>
      <c r="AA49" s="73">
        <v>17974494.359999999</v>
      </c>
    </row>
    <row r="50" spans="1:27" x14ac:dyDescent="0.25">
      <c r="A50" s="69" t="s">
        <v>252</v>
      </c>
      <c r="B50" s="72">
        <v>2849977.41</v>
      </c>
      <c r="C50" s="72">
        <v>56321.75</v>
      </c>
      <c r="D50" s="72">
        <v>97307.61</v>
      </c>
      <c r="E50" s="72">
        <v>117282.86</v>
      </c>
      <c r="F50" s="72">
        <v>1391413.53</v>
      </c>
      <c r="G50" s="72">
        <v>438120.13</v>
      </c>
      <c r="H50" s="72">
        <v>362165.8</v>
      </c>
      <c r="I50" s="72">
        <v>67698.02</v>
      </c>
      <c r="J50" s="72">
        <v>0</v>
      </c>
      <c r="K50" s="72">
        <v>520219.54</v>
      </c>
      <c r="L50" s="72">
        <v>783780.01</v>
      </c>
      <c r="M50" s="72">
        <v>186038.58</v>
      </c>
      <c r="N50" s="72">
        <v>0</v>
      </c>
      <c r="O50" s="72">
        <v>126681.88</v>
      </c>
      <c r="P50" s="72">
        <v>0</v>
      </c>
      <c r="Q50" s="72">
        <v>0</v>
      </c>
      <c r="R50" s="72">
        <v>0</v>
      </c>
      <c r="S50" s="72">
        <v>892587.49</v>
      </c>
      <c r="T50" s="72">
        <v>0</v>
      </c>
      <c r="U50" s="72">
        <v>0</v>
      </c>
      <c r="V50" s="72">
        <v>1522160.17</v>
      </c>
      <c r="W50" s="72">
        <v>5014710.42</v>
      </c>
      <c r="X50" s="72">
        <v>2110405.52</v>
      </c>
      <c r="Y50" s="72">
        <v>134298.82999999999</v>
      </c>
      <c r="Z50" s="72">
        <v>395785.61</v>
      </c>
      <c r="AA50" s="73">
        <v>17066955.16</v>
      </c>
    </row>
    <row r="51" spans="1:27" x14ac:dyDescent="0.25">
      <c r="A51" s="69" t="s">
        <v>250</v>
      </c>
      <c r="B51" s="72">
        <v>2010626.32</v>
      </c>
      <c r="C51" s="72">
        <v>36513.64</v>
      </c>
      <c r="D51" s="72">
        <v>62774.17</v>
      </c>
      <c r="E51" s="72">
        <v>76286.600000000006</v>
      </c>
      <c r="F51" s="72">
        <v>981629.1</v>
      </c>
      <c r="G51" s="72">
        <v>309087.87</v>
      </c>
      <c r="H51" s="72">
        <v>255503.64</v>
      </c>
      <c r="I51" s="72">
        <v>30466.75</v>
      </c>
      <c r="J51" s="72">
        <v>0</v>
      </c>
      <c r="K51" s="72">
        <v>502376.88</v>
      </c>
      <c r="L51" s="72">
        <v>552946.87</v>
      </c>
      <c r="M51" s="72">
        <v>131247.20000000001</v>
      </c>
      <c r="N51" s="72">
        <v>0</v>
      </c>
      <c r="O51" s="72">
        <v>115916.95</v>
      </c>
      <c r="P51" s="72">
        <v>0</v>
      </c>
      <c r="Q51" s="72">
        <v>0</v>
      </c>
      <c r="R51" s="72">
        <v>0</v>
      </c>
      <c r="S51" s="72">
        <v>613268.75</v>
      </c>
      <c r="T51" s="72">
        <v>0</v>
      </c>
      <c r="U51" s="72">
        <v>0</v>
      </c>
      <c r="V51" s="72">
        <v>1020110.73</v>
      </c>
      <c r="W51" s="72">
        <v>4151007.42</v>
      </c>
      <c r="X51" s="72">
        <v>1364521.82</v>
      </c>
      <c r="Y51" s="72">
        <v>94749.41</v>
      </c>
      <c r="Z51" s="72">
        <v>299031.89</v>
      </c>
      <c r="AA51" s="73">
        <v>12608066.010000002</v>
      </c>
    </row>
    <row r="52" spans="1:27" x14ac:dyDescent="0.25">
      <c r="A52" s="71" t="s">
        <v>264</v>
      </c>
      <c r="B52" s="74">
        <v>4546204.4400000004</v>
      </c>
      <c r="C52" s="74">
        <v>135887.98000000001</v>
      </c>
      <c r="D52" s="74">
        <v>234630.66</v>
      </c>
      <c r="E52" s="74">
        <v>281546.53000000003</v>
      </c>
      <c r="F52" s="74">
        <v>2219547.06</v>
      </c>
      <c r="G52" s="74">
        <v>698873.88</v>
      </c>
      <c r="H52" s="74">
        <v>2.1316282072802999E-14</v>
      </c>
      <c r="I52" s="74">
        <v>119406.96</v>
      </c>
      <c r="J52" s="74">
        <v>128671.56</v>
      </c>
      <c r="K52" s="74">
        <v>991519.02</v>
      </c>
      <c r="L52" s="74">
        <v>1250252.1000000001</v>
      </c>
      <c r="M52" s="74">
        <v>0</v>
      </c>
      <c r="N52" s="74">
        <v>0</v>
      </c>
      <c r="O52" s="74">
        <v>717832.29</v>
      </c>
      <c r="P52" s="74">
        <v>0</v>
      </c>
      <c r="Q52" s="74">
        <v>0</v>
      </c>
      <c r="R52" s="74">
        <v>0</v>
      </c>
      <c r="S52" s="74">
        <v>1196267.95</v>
      </c>
      <c r="T52" s="74">
        <v>0</v>
      </c>
      <c r="U52" s="74">
        <v>0</v>
      </c>
      <c r="V52" s="74">
        <v>1962236.07</v>
      </c>
      <c r="W52" s="74">
        <v>7820602.1600000001</v>
      </c>
      <c r="X52" s="74">
        <v>3334895.75</v>
      </c>
      <c r="Y52" s="74">
        <v>235302.48</v>
      </c>
      <c r="Z52" s="74">
        <v>205449</v>
      </c>
      <c r="AA52" s="75">
        <v>26079125.890000001</v>
      </c>
    </row>
    <row r="53" spans="1:27" x14ac:dyDescent="0.25">
      <c r="A53" s="71" t="s">
        <v>265</v>
      </c>
      <c r="B53" s="74">
        <v>5034538.12</v>
      </c>
      <c r="C53" s="74">
        <v>156883.71</v>
      </c>
      <c r="D53" s="74">
        <v>271093.83</v>
      </c>
      <c r="E53" s="74">
        <v>325192.90000000002</v>
      </c>
      <c r="F53" s="74">
        <v>2457960.23</v>
      </c>
      <c r="G53" s="74">
        <v>773946.99</v>
      </c>
      <c r="H53" s="74">
        <v>0</v>
      </c>
      <c r="I53" s="74">
        <v>132230.07</v>
      </c>
      <c r="J53" s="74">
        <v>143527.17000000001</v>
      </c>
      <c r="K53" s="74">
        <v>1201986.8899999999</v>
      </c>
      <c r="L53" s="74">
        <v>1384552.61</v>
      </c>
      <c r="M53" s="74">
        <v>0</v>
      </c>
      <c r="N53" s="74">
        <v>0</v>
      </c>
      <c r="O53" s="74">
        <v>676594.33</v>
      </c>
      <c r="P53" s="74">
        <v>0</v>
      </c>
      <c r="Q53" s="74">
        <v>0</v>
      </c>
      <c r="R53" s="74">
        <v>0</v>
      </c>
      <c r="S53" s="74">
        <v>1409127.88</v>
      </c>
      <c r="T53" s="74">
        <v>0</v>
      </c>
      <c r="U53" s="74">
        <v>0</v>
      </c>
      <c r="V53" s="74">
        <v>2317521.89</v>
      </c>
      <c r="W53" s="74">
        <v>8897531.8200000003</v>
      </c>
      <c r="X53" s="74">
        <v>3953372.62</v>
      </c>
      <c r="Y53" s="74">
        <v>260577.57</v>
      </c>
      <c r="Z53" s="74">
        <v>254197.02</v>
      </c>
      <c r="AA53" s="75">
        <v>29650835.649999999</v>
      </c>
    </row>
    <row r="54" spans="1:27" x14ac:dyDescent="0.25">
      <c r="A54" s="69" t="s">
        <v>254</v>
      </c>
      <c r="B54" s="72">
        <v>1413749.53</v>
      </c>
      <c r="C54" s="72">
        <v>24165.23</v>
      </c>
      <c r="D54" s="72">
        <v>41574.78</v>
      </c>
      <c r="E54" s="72">
        <v>50377.69</v>
      </c>
      <c r="F54" s="72">
        <v>690220.34</v>
      </c>
      <c r="G54" s="72">
        <v>217333</v>
      </c>
      <c r="H54" s="72">
        <v>179654.67</v>
      </c>
      <c r="I54" s="72">
        <v>37130.839999999997</v>
      </c>
      <c r="J54" s="72">
        <v>0</v>
      </c>
      <c r="K54" s="72">
        <v>340082.79</v>
      </c>
      <c r="L54" s="72">
        <v>388803.11</v>
      </c>
      <c r="M54" s="72">
        <v>92286.45</v>
      </c>
      <c r="N54" s="72">
        <v>0</v>
      </c>
      <c r="O54" s="72">
        <v>54026.6</v>
      </c>
      <c r="P54" s="72">
        <v>0</v>
      </c>
      <c r="Q54" s="72">
        <v>0</v>
      </c>
      <c r="R54" s="72">
        <v>0</v>
      </c>
      <c r="S54" s="72">
        <v>452556.85</v>
      </c>
      <c r="T54" s="72">
        <v>0</v>
      </c>
      <c r="U54" s="72">
        <v>0</v>
      </c>
      <c r="V54" s="72">
        <v>746995.21</v>
      </c>
      <c r="W54" s="72">
        <v>2166537.62</v>
      </c>
      <c r="X54" s="72">
        <v>987525.16</v>
      </c>
      <c r="Y54" s="72">
        <v>66621.429999999993</v>
      </c>
      <c r="Z54" s="72">
        <v>186757.73</v>
      </c>
      <c r="AA54" s="73">
        <v>8136399.0300000012</v>
      </c>
    </row>
    <row r="55" spans="1:27" x14ac:dyDescent="0.25">
      <c r="A55" s="71" t="s">
        <v>275</v>
      </c>
      <c r="B55" s="74">
        <v>3746396.1600000001</v>
      </c>
      <c r="C55" s="74">
        <v>181925.1</v>
      </c>
      <c r="D55" s="74">
        <v>314422.13</v>
      </c>
      <c r="E55" s="74">
        <v>377117.36</v>
      </c>
      <c r="F55" s="74">
        <v>1829058.54</v>
      </c>
      <c r="G55" s="74">
        <v>575926.92000000004</v>
      </c>
      <c r="H55" s="74">
        <v>0</v>
      </c>
      <c r="I55" s="74">
        <v>98399.039999999994</v>
      </c>
      <c r="J55" s="74">
        <v>107086.86</v>
      </c>
      <c r="K55" s="74">
        <v>1008767.09</v>
      </c>
      <c r="L55" s="74">
        <v>1030326.7</v>
      </c>
      <c r="M55" s="74">
        <v>0</v>
      </c>
      <c r="N55" s="74">
        <v>0</v>
      </c>
      <c r="O55" s="74">
        <v>647223.56999999995</v>
      </c>
      <c r="P55" s="74">
        <v>0</v>
      </c>
      <c r="Q55" s="74">
        <v>0</v>
      </c>
      <c r="R55" s="74">
        <v>0</v>
      </c>
      <c r="S55" s="74">
        <v>1085393.8</v>
      </c>
      <c r="T55" s="74">
        <v>0</v>
      </c>
      <c r="U55" s="74">
        <v>0</v>
      </c>
      <c r="V55" s="74">
        <v>1770178.54</v>
      </c>
      <c r="W55" s="74">
        <v>6067584.9199999999</v>
      </c>
      <c r="X55" s="74">
        <v>2981047.78</v>
      </c>
      <c r="Y55" s="74">
        <v>193905.72</v>
      </c>
      <c r="Z55" s="74">
        <v>173864.91</v>
      </c>
      <c r="AA55" s="75">
        <v>22188625.140000001</v>
      </c>
    </row>
    <row r="56" spans="1:27" x14ac:dyDescent="0.25">
      <c r="A56" s="71" t="s">
        <v>272</v>
      </c>
      <c r="B56" s="74">
        <v>1400996.04</v>
      </c>
      <c r="C56" s="74">
        <v>50679.18</v>
      </c>
      <c r="D56" s="74">
        <v>87566.81</v>
      </c>
      <c r="E56" s="74">
        <v>105081.18</v>
      </c>
      <c r="F56" s="74">
        <v>683994.84</v>
      </c>
      <c r="G56" s="74">
        <v>215371.14</v>
      </c>
      <c r="H56" s="74">
        <v>0</v>
      </c>
      <c r="I56" s="74">
        <v>36797.040000000001</v>
      </c>
      <c r="J56" s="74">
        <v>40043.879999999997</v>
      </c>
      <c r="K56" s="74">
        <v>442095</v>
      </c>
      <c r="L56" s="74">
        <v>385289.16</v>
      </c>
      <c r="M56" s="74">
        <v>0</v>
      </c>
      <c r="N56" s="74">
        <v>0</v>
      </c>
      <c r="O56" s="74">
        <v>250982.67</v>
      </c>
      <c r="P56" s="74">
        <v>0</v>
      </c>
      <c r="Q56" s="74">
        <v>0</v>
      </c>
      <c r="R56" s="74">
        <v>0</v>
      </c>
      <c r="S56" s="74">
        <v>407131.65</v>
      </c>
      <c r="T56" s="74">
        <v>0</v>
      </c>
      <c r="U56" s="74">
        <v>0</v>
      </c>
      <c r="V56" s="74">
        <v>667495.89</v>
      </c>
      <c r="W56" s="74">
        <v>1756358.55</v>
      </c>
      <c r="X56" s="74">
        <v>1132320.02</v>
      </c>
      <c r="Y56" s="74">
        <v>72512.639999999999</v>
      </c>
      <c r="Z56" s="74">
        <v>44771.97</v>
      </c>
      <c r="AA56" s="75">
        <v>7779487.6600000001</v>
      </c>
    </row>
    <row r="57" spans="1:27" x14ac:dyDescent="0.25">
      <c r="A57" s="69" t="s">
        <v>259</v>
      </c>
      <c r="B57" s="72">
        <v>3375044.75</v>
      </c>
      <c r="C57" s="72">
        <v>67880.42</v>
      </c>
      <c r="D57" s="72">
        <v>117232.25</v>
      </c>
      <c r="E57" s="72">
        <v>140493.69</v>
      </c>
      <c r="F57" s="72">
        <v>1647765.82</v>
      </c>
      <c r="G57" s="72">
        <v>518834.79</v>
      </c>
      <c r="H57" s="72">
        <v>428888.97</v>
      </c>
      <c r="I57" s="72">
        <v>88646.13</v>
      </c>
      <c r="J57" s="72">
        <v>0</v>
      </c>
      <c r="K57" s="72">
        <v>827423.68</v>
      </c>
      <c r="L57" s="72">
        <v>928346.36</v>
      </c>
      <c r="M57" s="72">
        <v>220306.56</v>
      </c>
      <c r="N57" s="72">
        <v>0</v>
      </c>
      <c r="O57" s="72">
        <v>216512.83</v>
      </c>
      <c r="P57" s="72">
        <v>0</v>
      </c>
      <c r="Q57" s="72">
        <v>0</v>
      </c>
      <c r="R57" s="72">
        <v>0</v>
      </c>
      <c r="S57" s="72">
        <v>1093776.97</v>
      </c>
      <c r="T57" s="72">
        <v>0</v>
      </c>
      <c r="U57" s="72">
        <v>0</v>
      </c>
      <c r="V57" s="72">
        <v>1805237.37</v>
      </c>
      <c r="W57" s="72">
        <v>5197078.0599999996</v>
      </c>
      <c r="X57" s="72">
        <v>2385998.88</v>
      </c>
      <c r="Y57" s="72">
        <v>159042.82999999999</v>
      </c>
      <c r="Z57" s="72">
        <v>519241.74</v>
      </c>
      <c r="AA57" s="73">
        <v>19737752.099999998</v>
      </c>
    </row>
    <row r="58" spans="1:27" x14ac:dyDescent="0.25">
      <c r="A58" s="71" t="s">
        <v>266</v>
      </c>
      <c r="B58" s="74">
        <v>2933059.08</v>
      </c>
      <c r="C58" s="74">
        <v>86789.759999999995</v>
      </c>
      <c r="D58" s="74">
        <v>149375.93</v>
      </c>
      <c r="E58" s="74">
        <v>179948.22</v>
      </c>
      <c r="F58" s="74">
        <v>1431976.92</v>
      </c>
      <c r="G58" s="74">
        <v>450890.82</v>
      </c>
      <c r="H58" s="74">
        <v>0</v>
      </c>
      <c r="I58" s="74">
        <v>77037.960000000006</v>
      </c>
      <c r="J58" s="74">
        <v>0</v>
      </c>
      <c r="K58" s="74">
        <v>560113.04</v>
      </c>
      <c r="L58" s="74">
        <v>806621.94</v>
      </c>
      <c r="M58" s="74">
        <v>0</v>
      </c>
      <c r="N58" s="74">
        <v>0</v>
      </c>
      <c r="O58" s="74">
        <v>567167.42000000004</v>
      </c>
      <c r="P58" s="74">
        <v>0</v>
      </c>
      <c r="Q58" s="74">
        <v>0</v>
      </c>
      <c r="R58" s="74">
        <v>0</v>
      </c>
      <c r="S58" s="74">
        <v>812930.03</v>
      </c>
      <c r="T58" s="74">
        <v>0</v>
      </c>
      <c r="U58" s="74">
        <v>0</v>
      </c>
      <c r="V58" s="74">
        <v>1327884.79</v>
      </c>
      <c r="W58" s="74">
        <v>4769684.49</v>
      </c>
      <c r="X58" s="74">
        <v>2241506.62</v>
      </c>
      <c r="Y58" s="74">
        <v>151807.92000000001</v>
      </c>
      <c r="Z58" s="74">
        <v>230220.73</v>
      </c>
      <c r="AA58" s="75">
        <v>16777015.670000002</v>
      </c>
    </row>
    <row r="59" spans="1:27" x14ac:dyDescent="0.25">
      <c r="A59" s="71" t="s">
        <v>267</v>
      </c>
      <c r="B59" s="74">
        <v>1610377.92</v>
      </c>
      <c r="C59" s="74">
        <v>42385.120000000003</v>
      </c>
      <c r="D59" s="74">
        <v>73179.62</v>
      </c>
      <c r="E59" s="74">
        <v>87948.86</v>
      </c>
      <c r="F59" s="74">
        <v>786218.32</v>
      </c>
      <c r="G59" s="74">
        <v>247560</v>
      </c>
      <c r="H59" s="74">
        <v>0</v>
      </c>
      <c r="I59" s="74">
        <v>42294.7</v>
      </c>
      <c r="J59" s="74">
        <v>0</v>
      </c>
      <c r="K59" s="74">
        <v>280777.78000000003</v>
      </c>
      <c r="L59" s="74">
        <v>442869.52</v>
      </c>
      <c r="M59" s="74">
        <v>0</v>
      </c>
      <c r="N59" s="74">
        <v>0</v>
      </c>
      <c r="O59" s="74">
        <v>224319.81</v>
      </c>
      <c r="P59" s="74">
        <v>0</v>
      </c>
      <c r="Q59" s="74">
        <v>0</v>
      </c>
      <c r="R59" s="74">
        <v>0</v>
      </c>
      <c r="S59" s="74">
        <v>385205.7</v>
      </c>
      <c r="T59" s="74">
        <v>0</v>
      </c>
      <c r="U59" s="74">
        <v>0</v>
      </c>
      <c r="V59" s="74">
        <v>632612.37</v>
      </c>
      <c r="W59" s="74">
        <v>2789210.15</v>
      </c>
      <c r="X59" s="74">
        <v>1077673.6200000001</v>
      </c>
      <c r="Y59" s="74">
        <v>83350.080000000002</v>
      </c>
      <c r="Z59" s="74">
        <v>110404.01</v>
      </c>
      <c r="AA59" s="75">
        <v>8916387.5799999982</v>
      </c>
    </row>
    <row r="60" spans="1:27" x14ac:dyDescent="0.25">
      <c r="A60" s="71" t="s">
        <v>268</v>
      </c>
      <c r="B60" s="74">
        <v>1279630.02</v>
      </c>
      <c r="C60" s="74">
        <v>50632.26</v>
      </c>
      <c r="D60" s="74">
        <v>87187.18</v>
      </c>
      <c r="E60" s="74">
        <v>104694.12</v>
      </c>
      <c r="F60" s="74">
        <v>624739.68000000005</v>
      </c>
      <c r="G60" s="74">
        <v>196714.14</v>
      </c>
      <c r="H60" s="74">
        <v>0</v>
      </c>
      <c r="I60" s="74">
        <v>33609.360000000001</v>
      </c>
      <c r="J60" s="74">
        <v>36574.92</v>
      </c>
      <c r="K60" s="74">
        <v>461618.28</v>
      </c>
      <c r="L60" s="74">
        <v>351909.06</v>
      </c>
      <c r="M60" s="74">
        <v>0</v>
      </c>
      <c r="N60" s="74">
        <v>0</v>
      </c>
      <c r="O60" s="74">
        <v>270835.40999999997</v>
      </c>
      <c r="P60" s="74">
        <v>0</v>
      </c>
      <c r="Q60" s="74">
        <v>0</v>
      </c>
      <c r="R60" s="74">
        <v>0</v>
      </c>
      <c r="S60" s="74">
        <v>360688.57</v>
      </c>
      <c r="T60" s="74">
        <v>0</v>
      </c>
      <c r="U60" s="74">
        <v>0</v>
      </c>
      <c r="V60" s="74">
        <v>596368.35</v>
      </c>
      <c r="W60" s="74">
        <v>2180020.73</v>
      </c>
      <c r="X60" s="74">
        <v>1026124.93</v>
      </c>
      <c r="Y60" s="74">
        <v>66232.320000000007</v>
      </c>
      <c r="Z60" s="74">
        <v>69838.92</v>
      </c>
      <c r="AA60" s="75">
        <v>7797418.25</v>
      </c>
    </row>
    <row r="61" spans="1:27" x14ac:dyDescent="0.25">
      <c r="A61" s="69" t="s">
        <v>260</v>
      </c>
      <c r="B61" s="72">
        <v>1400017.26</v>
      </c>
      <c r="C61" s="72">
        <v>27483.42</v>
      </c>
      <c r="D61" s="72">
        <v>47342.21</v>
      </c>
      <c r="E61" s="72">
        <v>56600.52</v>
      </c>
      <c r="F61" s="72">
        <v>683515.08</v>
      </c>
      <c r="G61" s="72">
        <v>215220.9</v>
      </c>
      <c r="H61" s="72">
        <v>177909.96</v>
      </c>
      <c r="I61" s="72">
        <v>36772.32</v>
      </c>
      <c r="J61" s="72">
        <v>0</v>
      </c>
      <c r="K61" s="72">
        <v>339513.06</v>
      </c>
      <c r="L61" s="72">
        <v>385016.94</v>
      </c>
      <c r="M61" s="72">
        <v>91387.32</v>
      </c>
      <c r="N61" s="72">
        <v>0</v>
      </c>
      <c r="O61" s="72">
        <v>89503.91</v>
      </c>
      <c r="P61" s="72">
        <v>0</v>
      </c>
      <c r="Q61" s="72">
        <v>0</v>
      </c>
      <c r="R61" s="72">
        <v>0</v>
      </c>
      <c r="S61" s="72">
        <v>449344.44</v>
      </c>
      <c r="T61" s="72">
        <v>0</v>
      </c>
      <c r="U61" s="72">
        <v>0</v>
      </c>
      <c r="V61" s="72">
        <v>749074.91</v>
      </c>
      <c r="W61" s="72">
        <v>3240474.64</v>
      </c>
      <c r="X61" s="72">
        <v>1005276.71</v>
      </c>
      <c r="Y61" s="72">
        <v>65973.36</v>
      </c>
      <c r="Z61" s="72">
        <v>176818.12</v>
      </c>
      <c r="AA61" s="73">
        <v>9237245.0800000001</v>
      </c>
    </row>
    <row r="62" spans="1:27" x14ac:dyDescent="0.25">
      <c r="A62" s="71" t="s">
        <v>269</v>
      </c>
      <c r="B62" s="74">
        <v>5523416.5</v>
      </c>
      <c r="C62" s="74">
        <v>158547.46</v>
      </c>
      <c r="D62" s="74">
        <v>273576.63</v>
      </c>
      <c r="E62" s="74">
        <v>329318.03000000003</v>
      </c>
      <c r="F62" s="74">
        <v>2696645.83</v>
      </c>
      <c r="G62" s="74">
        <v>849097.73</v>
      </c>
      <c r="H62" s="74">
        <v>0</v>
      </c>
      <c r="I62" s="74">
        <v>145072.60999999999</v>
      </c>
      <c r="J62" s="74">
        <v>0</v>
      </c>
      <c r="K62" s="74">
        <v>1051489.83</v>
      </c>
      <c r="L62" s="74">
        <v>1518976.76</v>
      </c>
      <c r="M62" s="74">
        <v>0</v>
      </c>
      <c r="N62" s="74">
        <v>0</v>
      </c>
      <c r="O62" s="74">
        <v>951396.8</v>
      </c>
      <c r="P62" s="74">
        <v>0</v>
      </c>
      <c r="Q62" s="74">
        <v>0</v>
      </c>
      <c r="R62" s="74">
        <v>0</v>
      </c>
      <c r="S62" s="74">
        <v>1380092.21</v>
      </c>
      <c r="T62" s="74">
        <v>0</v>
      </c>
      <c r="U62" s="74">
        <v>0</v>
      </c>
      <c r="V62" s="74">
        <v>2305056.3199999998</v>
      </c>
      <c r="W62" s="74">
        <v>8719827.2200000007</v>
      </c>
      <c r="X62" s="74">
        <v>4027213.93</v>
      </c>
      <c r="Y62" s="74">
        <v>285881.78999999998</v>
      </c>
      <c r="Z62" s="74">
        <v>265208.87</v>
      </c>
      <c r="AA62" s="75">
        <v>30480818.520000003</v>
      </c>
    </row>
    <row r="63" spans="1:27" x14ac:dyDescent="0.25">
      <c r="A63" s="71" t="s">
        <v>270</v>
      </c>
      <c r="B63" s="74">
        <v>2319460.2599999998</v>
      </c>
      <c r="C63" s="74">
        <v>65255.87</v>
      </c>
      <c r="D63" s="74">
        <v>112496.38</v>
      </c>
      <c r="E63" s="74">
        <v>135351.24</v>
      </c>
      <c r="F63" s="74">
        <v>1132406.28</v>
      </c>
      <c r="G63" s="74">
        <v>356564.4</v>
      </c>
      <c r="H63" s="74">
        <v>0</v>
      </c>
      <c r="I63" s="74">
        <v>60920.639999999999</v>
      </c>
      <c r="J63" s="74">
        <v>0</v>
      </c>
      <c r="K63" s="74">
        <v>416793.5</v>
      </c>
      <c r="L63" s="74">
        <v>637874.96</v>
      </c>
      <c r="M63" s="74">
        <v>0</v>
      </c>
      <c r="N63" s="74">
        <v>0</v>
      </c>
      <c r="O63" s="74">
        <v>400164.54</v>
      </c>
      <c r="P63" s="74">
        <v>0</v>
      </c>
      <c r="Q63" s="74">
        <v>0</v>
      </c>
      <c r="R63" s="74">
        <v>0</v>
      </c>
      <c r="S63" s="74">
        <v>664567.12</v>
      </c>
      <c r="T63" s="74">
        <v>0</v>
      </c>
      <c r="U63" s="74">
        <v>0</v>
      </c>
      <c r="V63" s="74">
        <v>1097535.8700000001</v>
      </c>
      <c r="W63" s="74">
        <v>3878008.76</v>
      </c>
      <c r="X63" s="74">
        <v>1884814.97</v>
      </c>
      <c r="Y63" s="74">
        <v>120051.14</v>
      </c>
      <c r="Z63" s="74">
        <v>142475.76999999999</v>
      </c>
      <c r="AA63" s="75">
        <v>13424741.699999999</v>
      </c>
    </row>
    <row r="64" spans="1:27" x14ac:dyDescent="0.25">
      <c r="A64" s="69" t="s">
        <v>261</v>
      </c>
      <c r="B64" s="72">
        <v>1104281.3999999999</v>
      </c>
      <c r="C64" s="72">
        <v>21279</v>
      </c>
      <c r="D64" s="72">
        <v>38997.78</v>
      </c>
      <c r="E64" s="72">
        <v>44263.68</v>
      </c>
      <c r="F64" s="72">
        <v>539132.28</v>
      </c>
      <c r="G64" s="72">
        <v>169757.94</v>
      </c>
      <c r="H64" s="72">
        <v>140328.12</v>
      </c>
      <c r="I64" s="72">
        <v>29004.720000000001</v>
      </c>
      <c r="J64" s="72">
        <v>0</v>
      </c>
      <c r="K64" s="72">
        <v>271525.08</v>
      </c>
      <c r="L64" s="72">
        <v>303689.03999999998</v>
      </c>
      <c r="M64" s="72">
        <v>72083.759999999995</v>
      </c>
      <c r="N64" s="72">
        <v>0</v>
      </c>
      <c r="O64" s="72">
        <v>78019.539999999994</v>
      </c>
      <c r="P64" s="72">
        <v>0</v>
      </c>
      <c r="Q64" s="72">
        <v>0</v>
      </c>
      <c r="R64" s="72">
        <v>0</v>
      </c>
      <c r="S64" s="72">
        <v>329985.8</v>
      </c>
      <c r="T64" s="72">
        <v>0</v>
      </c>
      <c r="U64" s="72">
        <v>0</v>
      </c>
      <c r="V64" s="72">
        <v>562632.6</v>
      </c>
      <c r="W64" s="72">
        <v>1683274.89</v>
      </c>
      <c r="X64" s="72">
        <v>780280.72</v>
      </c>
      <c r="Y64" s="72">
        <v>52037.16</v>
      </c>
      <c r="Z64" s="72">
        <v>127986.55</v>
      </c>
      <c r="AA64" s="73">
        <v>6348560.0600000005</v>
      </c>
    </row>
    <row r="65" spans="1:27" x14ac:dyDescent="0.25">
      <c r="A65" s="69" t="s">
        <v>286</v>
      </c>
      <c r="B65" s="72">
        <v>1088110.2</v>
      </c>
      <c r="C65" s="72">
        <v>29110.080000000002</v>
      </c>
      <c r="D65" s="72">
        <v>50583.5</v>
      </c>
      <c r="E65" s="72">
        <v>60262.92</v>
      </c>
      <c r="F65" s="72">
        <v>531237.48</v>
      </c>
      <c r="G65" s="72">
        <v>167271.78</v>
      </c>
      <c r="H65" s="72">
        <v>138272.76</v>
      </c>
      <c r="I65" s="72">
        <v>28365.24</v>
      </c>
      <c r="J65" s="72">
        <v>0</v>
      </c>
      <c r="K65" s="72">
        <v>322779.02</v>
      </c>
      <c r="L65" s="72">
        <v>299241.36</v>
      </c>
      <c r="M65" s="72">
        <v>0</v>
      </c>
      <c r="N65" s="72">
        <v>0</v>
      </c>
      <c r="O65" s="72">
        <v>135720.04999999999</v>
      </c>
      <c r="P65" s="72">
        <v>0</v>
      </c>
      <c r="Q65" s="72">
        <v>0</v>
      </c>
      <c r="R65" s="72">
        <v>0</v>
      </c>
      <c r="S65" s="72">
        <v>313098.39</v>
      </c>
      <c r="T65" s="72">
        <v>0</v>
      </c>
      <c r="U65" s="72">
        <v>0</v>
      </c>
      <c r="V65" s="72">
        <v>558098.29</v>
      </c>
      <c r="W65" s="72">
        <v>1977400.17</v>
      </c>
      <c r="X65" s="72">
        <v>821712.86</v>
      </c>
      <c r="Y65" s="72">
        <v>51275.4</v>
      </c>
      <c r="Z65" s="72">
        <v>169514.1</v>
      </c>
      <c r="AA65" s="73">
        <v>6742053.5999999996</v>
      </c>
    </row>
    <row r="66" spans="1:27" x14ac:dyDescent="0.25">
      <c r="A66" s="69" t="s">
        <v>287</v>
      </c>
      <c r="B66" s="72">
        <v>715977.42</v>
      </c>
      <c r="C66" s="72">
        <v>24684.720000000001</v>
      </c>
      <c r="D66" s="72">
        <v>42558.87</v>
      </c>
      <c r="E66" s="72">
        <v>51205.38</v>
      </c>
      <c r="F66" s="72">
        <v>349554.78</v>
      </c>
      <c r="G66" s="72">
        <v>110065.02</v>
      </c>
      <c r="H66" s="72">
        <v>90983.46</v>
      </c>
      <c r="I66" s="72">
        <v>18805.32</v>
      </c>
      <c r="J66" s="72">
        <v>0</v>
      </c>
      <c r="K66" s="72">
        <v>200208.12</v>
      </c>
      <c r="L66" s="72">
        <v>196901.52</v>
      </c>
      <c r="M66" s="72">
        <v>0</v>
      </c>
      <c r="N66" s="72">
        <v>0</v>
      </c>
      <c r="O66" s="72">
        <v>91554.71</v>
      </c>
      <c r="P66" s="72">
        <v>0</v>
      </c>
      <c r="Q66" s="72">
        <v>0</v>
      </c>
      <c r="R66" s="72">
        <v>0</v>
      </c>
      <c r="S66" s="72">
        <v>215025.55</v>
      </c>
      <c r="T66" s="72">
        <v>0</v>
      </c>
      <c r="U66" s="72">
        <v>0</v>
      </c>
      <c r="V66" s="72">
        <v>364003.17</v>
      </c>
      <c r="W66" s="72">
        <v>1621282.38</v>
      </c>
      <c r="X66" s="72">
        <v>499661.57</v>
      </c>
      <c r="Y66" s="72">
        <v>33738.959999999999</v>
      </c>
      <c r="Z66" s="72">
        <v>126101.13</v>
      </c>
      <c r="AA66" s="73">
        <v>4752312.0799999991</v>
      </c>
    </row>
    <row r="67" spans="1:27" x14ac:dyDescent="0.25">
      <c r="A67" s="69" t="s">
        <v>234</v>
      </c>
      <c r="B67" s="72">
        <v>924366.48</v>
      </c>
      <c r="C67" s="72">
        <v>11740.2</v>
      </c>
      <c r="D67" s="72">
        <v>20251.2</v>
      </c>
      <c r="E67" s="72">
        <v>24345.54</v>
      </c>
      <c r="F67" s="72">
        <v>451294.56</v>
      </c>
      <c r="G67" s="72">
        <v>142099.01999999999</v>
      </c>
      <c r="H67" s="72">
        <v>117465.18</v>
      </c>
      <c r="I67" s="72">
        <v>24280.68</v>
      </c>
      <c r="J67" s="72">
        <v>0</v>
      </c>
      <c r="K67" s="72">
        <v>203558.82</v>
      </c>
      <c r="L67" s="72">
        <v>254210.4</v>
      </c>
      <c r="M67" s="72">
        <v>60339.42</v>
      </c>
      <c r="N67" s="72">
        <v>0</v>
      </c>
      <c r="O67" s="72">
        <v>27843.26</v>
      </c>
      <c r="P67" s="72">
        <v>0</v>
      </c>
      <c r="Q67" s="72">
        <v>0</v>
      </c>
      <c r="R67" s="72">
        <v>0</v>
      </c>
      <c r="S67" s="72">
        <v>242930.25</v>
      </c>
      <c r="T67" s="72">
        <v>0</v>
      </c>
      <c r="U67" s="72">
        <v>0</v>
      </c>
      <c r="V67" s="72">
        <v>398355.16</v>
      </c>
      <c r="W67" s="72">
        <v>1875932.25</v>
      </c>
      <c r="X67" s="72">
        <v>521285.79</v>
      </c>
      <c r="Y67" s="72">
        <v>43559.76</v>
      </c>
      <c r="Z67" s="72">
        <v>90518.97</v>
      </c>
      <c r="AA67" s="73">
        <v>5434376.9399999995</v>
      </c>
    </row>
    <row r="68" spans="1:27" x14ac:dyDescent="0.25">
      <c r="A68" s="69" t="s">
        <v>235</v>
      </c>
      <c r="B68" s="72">
        <v>3367258.08</v>
      </c>
      <c r="C68" s="72">
        <v>45015.95</v>
      </c>
      <c r="D68" s="72">
        <v>77723.070000000007</v>
      </c>
      <c r="E68" s="72">
        <v>93575.34</v>
      </c>
      <c r="F68" s="72">
        <v>1643966.17</v>
      </c>
      <c r="G68" s="72">
        <v>517639.74</v>
      </c>
      <c r="H68" s="72">
        <v>427899.29</v>
      </c>
      <c r="I68" s="72">
        <v>88438.92</v>
      </c>
      <c r="J68" s="72">
        <v>0</v>
      </c>
      <c r="K68" s="72">
        <v>740927.64</v>
      </c>
      <c r="L68" s="72">
        <v>926031.3</v>
      </c>
      <c r="M68" s="72">
        <v>219802.14</v>
      </c>
      <c r="N68" s="72">
        <v>0</v>
      </c>
      <c r="O68" s="72">
        <v>136317.20000000001</v>
      </c>
      <c r="P68" s="72">
        <v>0</v>
      </c>
      <c r="Q68" s="72">
        <v>0</v>
      </c>
      <c r="R68" s="72">
        <v>0</v>
      </c>
      <c r="S68" s="72">
        <v>969435.66</v>
      </c>
      <c r="T68" s="72">
        <v>0</v>
      </c>
      <c r="U68" s="72">
        <v>0</v>
      </c>
      <c r="V68" s="72">
        <v>1600864.6</v>
      </c>
      <c r="W68" s="72">
        <v>6520123.1100000003</v>
      </c>
      <c r="X68" s="72">
        <v>2117694.16</v>
      </c>
      <c r="Y68" s="72">
        <v>158680.56</v>
      </c>
      <c r="Z68" s="72">
        <v>429803.14</v>
      </c>
      <c r="AA68" s="73">
        <v>20081196.07</v>
      </c>
    </row>
    <row r="69" spans="1:27" x14ac:dyDescent="0.25">
      <c r="A69" s="69" t="s">
        <v>236</v>
      </c>
      <c r="B69" s="72">
        <v>2309143.2000000002</v>
      </c>
      <c r="C69" s="72">
        <v>28673.16</v>
      </c>
      <c r="D69" s="72">
        <v>49265.96</v>
      </c>
      <c r="E69" s="72">
        <v>59387.040000000001</v>
      </c>
      <c r="F69" s="72">
        <v>1127370.48</v>
      </c>
      <c r="G69" s="72">
        <v>354977.46</v>
      </c>
      <c r="H69" s="72">
        <v>293435.64</v>
      </c>
      <c r="I69" s="72">
        <v>60649.08</v>
      </c>
      <c r="J69" s="72">
        <v>0</v>
      </c>
      <c r="K69" s="72">
        <v>545627.86</v>
      </c>
      <c r="L69" s="72">
        <v>635039.76</v>
      </c>
      <c r="M69" s="72">
        <v>150733.44</v>
      </c>
      <c r="N69" s="72">
        <v>0</v>
      </c>
      <c r="O69" s="72">
        <v>66087.98</v>
      </c>
      <c r="P69" s="72">
        <v>0</v>
      </c>
      <c r="Q69" s="72">
        <v>0</v>
      </c>
      <c r="R69" s="72">
        <v>0</v>
      </c>
      <c r="S69" s="72">
        <v>689312.08</v>
      </c>
      <c r="T69" s="72">
        <v>0</v>
      </c>
      <c r="U69" s="72">
        <v>0</v>
      </c>
      <c r="V69" s="72">
        <v>1138542.23</v>
      </c>
      <c r="W69" s="72">
        <v>4658943.97</v>
      </c>
      <c r="X69" s="72">
        <v>1506593.64</v>
      </c>
      <c r="Y69" s="72">
        <v>108812.52</v>
      </c>
      <c r="Z69" s="72">
        <v>322038.84999999998</v>
      </c>
      <c r="AA69" s="73">
        <v>14104634.35</v>
      </c>
    </row>
    <row r="70" spans="1:27" x14ac:dyDescent="0.25">
      <c r="A70" s="69" t="s">
        <v>237</v>
      </c>
      <c r="B70" s="72">
        <v>632870.40000000002</v>
      </c>
      <c r="C70" s="72">
        <v>6252.78</v>
      </c>
      <c r="D70" s="72">
        <v>10852.99</v>
      </c>
      <c r="E70" s="72">
        <v>12721.44</v>
      </c>
      <c r="F70" s="72">
        <v>308980.38</v>
      </c>
      <c r="G70" s="72">
        <v>97290</v>
      </c>
      <c r="H70" s="72">
        <v>80422.44</v>
      </c>
      <c r="I70" s="72">
        <v>16621.8</v>
      </c>
      <c r="J70" s="72">
        <v>0</v>
      </c>
      <c r="K70" s="72">
        <v>135824.57999999999</v>
      </c>
      <c r="L70" s="72">
        <v>174047.16</v>
      </c>
      <c r="M70" s="72">
        <v>40798.92</v>
      </c>
      <c r="N70" s="72">
        <v>0</v>
      </c>
      <c r="O70" s="72">
        <v>25788.06</v>
      </c>
      <c r="P70" s="72">
        <v>0</v>
      </c>
      <c r="Q70" s="72">
        <v>0</v>
      </c>
      <c r="R70" s="72">
        <v>0</v>
      </c>
      <c r="S70" s="72">
        <v>176703.52</v>
      </c>
      <c r="T70" s="72">
        <v>0</v>
      </c>
      <c r="U70" s="72">
        <v>0</v>
      </c>
      <c r="V70" s="72">
        <v>309041.94</v>
      </c>
      <c r="W70" s="72">
        <v>994106.77</v>
      </c>
      <c r="X70" s="72">
        <v>443853.87</v>
      </c>
      <c r="Y70" s="72">
        <v>29822.04</v>
      </c>
      <c r="Z70" s="72">
        <v>92831.29</v>
      </c>
      <c r="AA70" s="73">
        <v>3588830.38</v>
      </c>
    </row>
    <row r="71" spans="1:27" x14ac:dyDescent="0.25">
      <c r="A71" s="69" t="s">
        <v>238</v>
      </c>
      <c r="B71" s="72">
        <v>1178735.8799999999</v>
      </c>
      <c r="C71" s="72">
        <v>33618.720000000001</v>
      </c>
      <c r="D71" s="72">
        <v>58196.89</v>
      </c>
      <c r="E71" s="72">
        <v>69772.38</v>
      </c>
      <c r="F71" s="72">
        <v>575482.5</v>
      </c>
      <c r="G71" s="72">
        <v>181203.78</v>
      </c>
      <c r="H71" s="72">
        <v>141762.96</v>
      </c>
      <c r="I71" s="72">
        <v>30959.040000000001</v>
      </c>
      <c r="J71" s="72">
        <v>0</v>
      </c>
      <c r="K71" s="72">
        <v>176664.95999999999</v>
      </c>
      <c r="L71" s="72">
        <v>324163.8</v>
      </c>
      <c r="M71" s="72">
        <v>0</v>
      </c>
      <c r="N71" s="72">
        <v>0</v>
      </c>
      <c r="O71" s="72">
        <v>75827.320000000007</v>
      </c>
      <c r="P71" s="72">
        <v>0</v>
      </c>
      <c r="Q71" s="72">
        <v>0</v>
      </c>
      <c r="R71" s="72">
        <v>0</v>
      </c>
      <c r="S71" s="72">
        <v>200855.14</v>
      </c>
      <c r="T71" s="72">
        <v>0</v>
      </c>
      <c r="U71" s="72">
        <v>0</v>
      </c>
      <c r="V71" s="72">
        <v>358575.51</v>
      </c>
      <c r="W71" s="72">
        <v>1496912.31</v>
      </c>
      <c r="X71" s="72">
        <v>482990.21</v>
      </c>
      <c r="Y71" s="72">
        <v>55546.559999999998</v>
      </c>
      <c r="Z71" s="72">
        <v>90971.02</v>
      </c>
      <c r="AA71" s="73">
        <v>5532238.9799999995</v>
      </c>
    </row>
    <row r="72" spans="1:27" x14ac:dyDescent="0.25">
      <c r="A72" s="69" t="s">
        <v>239</v>
      </c>
      <c r="B72" s="72">
        <v>633802.92000000004</v>
      </c>
      <c r="C72" s="72">
        <v>7827</v>
      </c>
      <c r="D72" s="72">
        <v>13406.12</v>
      </c>
      <c r="E72" s="72">
        <v>16192.02</v>
      </c>
      <c r="F72" s="72">
        <v>309434.7</v>
      </c>
      <c r="G72" s="72">
        <v>97432.62</v>
      </c>
      <c r="H72" s="72">
        <v>80541.72</v>
      </c>
      <c r="I72" s="72">
        <v>16647.240000000002</v>
      </c>
      <c r="J72" s="72">
        <v>0</v>
      </c>
      <c r="K72" s="72">
        <v>162568.14000000001</v>
      </c>
      <c r="L72" s="72">
        <v>174303</v>
      </c>
      <c r="M72" s="72">
        <v>41372.82</v>
      </c>
      <c r="N72" s="72">
        <v>0</v>
      </c>
      <c r="O72" s="72">
        <v>26159.58</v>
      </c>
      <c r="P72" s="72">
        <v>0</v>
      </c>
      <c r="Q72" s="72">
        <v>0</v>
      </c>
      <c r="R72" s="72">
        <v>0</v>
      </c>
      <c r="S72" s="72">
        <v>213950.94</v>
      </c>
      <c r="T72" s="72">
        <v>0</v>
      </c>
      <c r="U72" s="72">
        <v>0</v>
      </c>
      <c r="V72" s="72">
        <v>352295.19</v>
      </c>
      <c r="W72" s="72">
        <v>1039130.74</v>
      </c>
      <c r="X72" s="72">
        <v>463997.58</v>
      </c>
      <c r="Y72" s="72">
        <v>29865.360000000001</v>
      </c>
      <c r="Z72" s="72">
        <v>90694.77</v>
      </c>
      <c r="AA72" s="73">
        <v>3769622.4600000004</v>
      </c>
    </row>
    <row r="73" spans="1:27" x14ac:dyDescent="0.25">
      <c r="A73" s="69" t="s">
        <v>222</v>
      </c>
      <c r="B73" s="72">
        <v>2348464.2599999998</v>
      </c>
      <c r="C73" s="72">
        <v>25471.08</v>
      </c>
      <c r="D73" s="72">
        <v>44146.720000000001</v>
      </c>
      <c r="E73" s="72">
        <v>53167.98</v>
      </c>
      <c r="F73" s="72">
        <v>1146564</v>
      </c>
      <c r="G73" s="72">
        <v>361024.14</v>
      </c>
      <c r="H73" s="72">
        <v>298435.14</v>
      </c>
      <c r="I73" s="72">
        <v>61683.48</v>
      </c>
      <c r="J73" s="72">
        <v>0</v>
      </c>
      <c r="K73" s="72">
        <v>473890.95</v>
      </c>
      <c r="L73" s="72">
        <v>645849.84</v>
      </c>
      <c r="M73" s="72">
        <v>153298.5</v>
      </c>
      <c r="N73" s="72">
        <v>0</v>
      </c>
      <c r="O73" s="72">
        <v>130291.61</v>
      </c>
      <c r="P73" s="72">
        <v>0</v>
      </c>
      <c r="Q73" s="72">
        <v>0</v>
      </c>
      <c r="R73" s="72">
        <v>0</v>
      </c>
      <c r="S73" s="72">
        <v>675698.38</v>
      </c>
      <c r="T73" s="72">
        <v>0</v>
      </c>
      <c r="U73" s="72">
        <v>0</v>
      </c>
      <c r="V73" s="72">
        <v>1107252.25</v>
      </c>
      <c r="W73" s="72">
        <v>4688351.5</v>
      </c>
      <c r="X73" s="72">
        <v>1447739.97</v>
      </c>
      <c r="Y73" s="72">
        <v>110667.72</v>
      </c>
      <c r="Z73" s="72">
        <v>265653.69</v>
      </c>
      <c r="AA73" s="73">
        <v>14037651.209999999</v>
      </c>
    </row>
    <row r="74" spans="1:27" x14ac:dyDescent="0.25">
      <c r="A74" s="69" t="s">
        <v>221</v>
      </c>
      <c r="B74" s="72">
        <v>2272686.54</v>
      </c>
      <c r="C74" s="72">
        <v>31485.24</v>
      </c>
      <c r="D74" s="72">
        <v>53985.21</v>
      </c>
      <c r="E74" s="72">
        <v>65694.240000000005</v>
      </c>
      <c r="F74" s="72">
        <v>1109570.58</v>
      </c>
      <c r="G74" s="72">
        <v>349374.24</v>
      </c>
      <c r="H74" s="72">
        <v>288804.24</v>
      </c>
      <c r="I74" s="72">
        <v>48990.96</v>
      </c>
      <c r="J74" s="72">
        <v>0</v>
      </c>
      <c r="K74" s="72">
        <v>474826.32</v>
      </c>
      <c r="L74" s="72">
        <v>625010.64</v>
      </c>
      <c r="M74" s="72">
        <v>148352.04</v>
      </c>
      <c r="N74" s="72">
        <v>0</v>
      </c>
      <c r="O74" s="72">
        <v>134239.53</v>
      </c>
      <c r="P74" s="72">
        <v>0</v>
      </c>
      <c r="Q74" s="72">
        <v>0</v>
      </c>
      <c r="R74" s="72">
        <v>0</v>
      </c>
      <c r="S74" s="72">
        <v>669701.09</v>
      </c>
      <c r="T74" s="72">
        <v>0</v>
      </c>
      <c r="U74" s="72">
        <v>0</v>
      </c>
      <c r="V74" s="72">
        <v>1084847.01</v>
      </c>
      <c r="W74" s="72">
        <v>4051995.31</v>
      </c>
      <c r="X74" s="72">
        <v>1392374.67</v>
      </c>
      <c r="Y74" s="72">
        <v>107096.16</v>
      </c>
      <c r="Z74" s="72">
        <v>274581.09999999998</v>
      </c>
      <c r="AA74" s="73">
        <v>13183615.120000001</v>
      </c>
    </row>
    <row r="75" spans="1:27" x14ac:dyDescent="0.25">
      <c r="A75" s="69" t="s">
        <v>227</v>
      </c>
      <c r="B75" s="72">
        <v>1354382.64</v>
      </c>
      <c r="C75" s="72">
        <v>15967.86</v>
      </c>
      <c r="D75" s="72">
        <v>27738.89</v>
      </c>
      <c r="E75" s="72">
        <v>33441.54</v>
      </c>
      <c r="F75" s="72">
        <v>661235.46</v>
      </c>
      <c r="G75" s="72">
        <v>208206.42</v>
      </c>
      <c r="H75" s="72">
        <v>172110.72</v>
      </c>
      <c r="I75" s="72">
        <v>35572.559999999998</v>
      </c>
      <c r="J75" s="72">
        <v>0</v>
      </c>
      <c r="K75" s="72">
        <v>271531.08</v>
      </c>
      <c r="L75" s="72">
        <v>372467.4</v>
      </c>
      <c r="M75" s="72">
        <v>88408.5</v>
      </c>
      <c r="N75" s="72">
        <v>0</v>
      </c>
      <c r="O75" s="72">
        <v>90256.12</v>
      </c>
      <c r="P75" s="72">
        <v>0</v>
      </c>
      <c r="Q75" s="72">
        <v>0</v>
      </c>
      <c r="R75" s="72">
        <v>0</v>
      </c>
      <c r="S75" s="72">
        <v>370777.24</v>
      </c>
      <c r="T75" s="72">
        <v>0</v>
      </c>
      <c r="U75" s="72">
        <v>0</v>
      </c>
      <c r="V75" s="72">
        <v>617610.81999999995</v>
      </c>
      <c r="W75" s="72">
        <v>1906911.18</v>
      </c>
      <c r="X75" s="72">
        <v>828430.56</v>
      </c>
      <c r="Y75" s="72">
        <v>63822.48</v>
      </c>
      <c r="Z75" s="72">
        <v>164504.03</v>
      </c>
      <c r="AA75" s="73">
        <v>7283375.5</v>
      </c>
    </row>
    <row r="76" spans="1:27" x14ac:dyDescent="0.25">
      <c r="A76" s="69" t="s">
        <v>217</v>
      </c>
      <c r="B76" s="72">
        <v>1097400.18</v>
      </c>
      <c r="C76" s="72">
        <v>29518.92</v>
      </c>
      <c r="D76" s="72">
        <v>50995.57</v>
      </c>
      <c r="E76" s="72">
        <v>61205.1</v>
      </c>
      <c r="F76" s="72">
        <v>535771.62</v>
      </c>
      <c r="G76" s="72">
        <v>168700.14</v>
      </c>
      <c r="H76" s="72">
        <v>139454.1</v>
      </c>
      <c r="I76" s="72">
        <v>0</v>
      </c>
      <c r="J76" s="72">
        <v>0</v>
      </c>
      <c r="K76" s="72">
        <v>259422.66</v>
      </c>
      <c r="L76" s="72">
        <v>301797</v>
      </c>
      <c r="M76" s="72">
        <v>0</v>
      </c>
      <c r="N76" s="72">
        <v>0</v>
      </c>
      <c r="O76" s="72">
        <v>97203.19</v>
      </c>
      <c r="P76" s="72">
        <v>0</v>
      </c>
      <c r="Q76" s="72">
        <v>0</v>
      </c>
      <c r="R76" s="72">
        <v>0</v>
      </c>
      <c r="S76" s="72">
        <v>304313</v>
      </c>
      <c r="T76" s="72">
        <v>0</v>
      </c>
      <c r="U76" s="72">
        <v>0</v>
      </c>
      <c r="V76" s="72">
        <v>531481.02</v>
      </c>
      <c r="W76" s="72">
        <v>2020868.35</v>
      </c>
      <c r="X76" s="72">
        <v>761906.44</v>
      </c>
      <c r="Y76" s="72">
        <v>51711.24</v>
      </c>
      <c r="Z76" s="72">
        <v>123419.7</v>
      </c>
      <c r="AA76" s="73">
        <v>6535168.2300000004</v>
      </c>
    </row>
    <row r="77" spans="1:27" x14ac:dyDescent="0.25">
      <c r="A77" s="69" t="s">
        <v>216</v>
      </c>
      <c r="B77" s="72">
        <v>4470941.34</v>
      </c>
      <c r="C77" s="72">
        <v>146193.18</v>
      </c>
      <c r="D77" s="72">
        <v>259110.72</v>
      </c>
      <c r="E77" s="72">
        <v>303011.09999999998</v>
      </c>
      <c r="F77" s="72">
        <v>2182803.5699999998</v>
      </c>
      <c r="G77" s="72">
        <v>687305.04</v>
      </c>
      <c r="H77" s="72">
        <v>568150.94999999995</v>
      </c>
      <c r="I77" s="72">
        <v>117429.69</v>
      </c>
      <c r="J77" s="72">
        <v>0</v>
      </c>
      <c r="K77" s="72">
        <v>863019.78</v>
      </c>
      <c r="L77" s="72">
        <v>1224616.77</v>
      </c>
      <c r="M77" s="72">
        <v>0</v>
      </c>
      <c r="N77" s="72">
        <v>0</v>
      </c>
      <c r="O77" s="72">
        <v>404262.07</v>
      </c>
      <c r="P77" s="72">
        <v>0</v>
      </c>
      <c r="Q77" s="72">
        <v>0</v>
      </c>
      <c r="R77" s="72">
        <v>0</v>
      </c>
      <c r="S77" s="72">
        <v>1278745.26</v>
      </c>
      <c r="T77" s="72">
        <v>0</v>
      </c>
      <c r="U77" s="72">
        <v>0</v>
      </c>
      <c r="V77" s="72">
        <v>2172554.52</v>
      </c>
      <c r="W77" s="72">
        <v>8978514.6500000004</v>
      </c>
      <c r="X77" s="72">
        <v>2997774.61</v>
      </c>
      <c r="Y77" s="72">
        <v>210686.04</v>
      </c>
      <c r="Z77" s="72">
        <v>743277.16</v>
      </c>
      <c r="AA77" s="73">
        <v>27608396.449999999</v>
      </c>
    </row>
    <row r="78" spans="1:27" x14ac:dyDescent="0.25">
      <c r="A78" s="69" t="s">
        <v>218</v>
      </c>
      <c r="B78" s="72">
        <v>6807070.7800000003</v>
      </c>
      <c r="C78" s="72">
        <v>222716.04</v>
      </c>
      <c r="D78" s="72">
        <v>386261.29</v>
      </c>
      <c r="E78" s="72">
        <v>462214.86</v>
      </c>
      <c r="F78" s="72">
        <v>3323346.27</v>
      </c>
      <c r="G78" s="72">
        <v>1046433.18</v>
      </c>
      <c r="H78" s="72">
        <v>865020.13</v>
      </c>
      <c r="I78" s="72">
        <v>152019.04</v>
      </c>
      <c r="J78" s="72">
        <v>0</v>
      </c>
      <c r="K78" s="72">
        <v>1702996.6</v>
      </c>
      <c r="L78" s="72">
        <v>1872051.2</v>
      </c>
      <c r="M78" s="72">
        <v>0</v>
      </c>
      <c r="N78" s="72">
        <v>0</v>
      </c>
      <c r="O78" s="72">
        <v>658982.73</v>
      </c>
      <c r="P78" s="72">
        <v>0</v>
      </c>
      <c r="Q78" s="72">
        <v>0</v>
      </c>
      <c r="R78" s="72">
        <v>0</v>
      </c>
      <c r="S78" s="72">
        <v>2076497.2</v>
      </c>
      <c r="T78" s="72">
        <v>0</v>
      </c>
      <c r="U78" s="72">
        <v>0</v>
      </c>
      <c r="V78" s="72">
        <v>3283094.17</v>
      </c>
      <c r="W78" s="72">
        <v>15680379.23</v>
      </c>
      <c r="X78" s="72">
        <v>4049044.32</v>
      </c>
      <c r="Y78" s="72">
        <v>320772.87</v>
      </c>
      <c r="Z78" s="72">
        <v>903936.37</v>
      </c>
      <c r="AA78" s="73">
        <v>43812836.280000001</v>
      </c>
    </row>
    <row r="79" spans="1:27" x14ac:dyDescent="0.25">
      <c r="A79" s="69" t="s">
        <v>291</v>
      </c>
      <c r="B79" s="72">
        <v>1193042.79</v>
      </c>
      <c r="C79" s="72">
        <v>17249.54</v>
      </c>
      <c r="D79" s="72">
        <v>29341.27</v>
      </c>
      <c r="E79" s="72">
        <v>35633.31</v>
      </c>
      <c r="F79" s="72">
        <v>582466.22</v>
      </c>
      <c r="G79" s="72">
        <v>183403.08</v>
      </c>
      <c r="H79" s="72">
        <v>151607.26</v>
      </c>
      <c r="I79" s="72">
        <v>31335.23</v>
      </c>
      <c r="J79" s="72">
        <v>0</v>
      </c>
      <c r="K79" s="72">
        <v>249044.85</v>
      </c>
      <c r="L79" s="72">
        <v>328098.52</v>
      </c>
      <c r="M79" s="72">
        <v>0</v>
      </c>
      <c r="N79" s="72">
        <v>0</v>
      </c>
      <c r="O79" s="72">
        <v>188612.49</v>
      </c>
      <c r="P79" s="72">
        <v>0</v>
      </c>
      <c r="Q79" s="72">
        <v>0</v>
      </c>
      <c r="R79" s="72">
        <v>0</v>
      </c>
      <c r="S79" s="72">
        <v>738270</v>
      </c>
      <c r="T79" s="72">
        <v>0</v>
      </c>
      <c r="U79" s="72">
        <v>0</v>
      </c>
      <c r="V79" s="72">
        <v>1240900.51</v>
      </c>
      <c r="W79" s="72">
        <v>2001700.71</v>
      </c>
      <c r="X79" s="72">
        <v>1685791.39</v>
      </c>
      <c r="Y79" s="72">
        <v>56219.08</v>
      </c>
      <c r="Z79" s="72">
        <v>0</v>
      </c>
      <c r="AA79" s="73">
        <v>8712716.25</v>
      </c>
    </row>
    <row r="80" spans="1:27" x14ac:dyDescent="0.25">
      <c r="A80" s="69" t="s">
        <v>206</v>
      </c>
      <c r="B80" s="72">
        <v>854339.16</v>
      </c>
      <c r="C80" s="72">
        <v>25833.599999999999</v>
      </c>
      <c r="D80" s="72">
        <v>44573.36</v>
      </c>
      <c r="E80" s="72">
        <v>53478.42</v>
      </c>
      <c r="F80" s="72">
        <v>417105.9</v>
      </c>
      <c r="G80" s="72">
        <v>131335.38</v>
      </c>
      <c r="H80" s="72">
        <v>108566.28</v>
      </c>
      <c r="I80" s="72">
        <v>22438.44</v>
      </c>
      <c r="J80" s="72">
        <v>0</v>
      </c>
      <c r="K80" s="72">
        <v>160908.20000000001</v>
      </c>
      <c r="L80" s="72">
        <v>234952.74</v>
      </c>
      <c r="M80" s="72">
        <v>0</v>
      </c>
      <c r="N80" s="72">
        <v>0</v>
      </c>
      <c r="O80" s="72">
        <v>100084.03</v>
      </c>
      <c r="P80" s="72">
        <v>0</v>
      </c>
      <c r="Q80" s="72">
        <v>0</v>
      </c>
      <c r="R80" s="72">
        <v>0</v>
      </c>
      <c r="S80" s="72">
        <v>239093.32</v>
      </c>
      <c r="T80" s="72">
        <v>0</v>
      </c>
      <c r="U80" s="72">
        <v>0</v>
      </c>
      <c r="V80" s="72">
        <v>375388.1</v>
      </c>
      <c r="W80" s="72">
        <v>1643253.04</v>
      </c>
      <c r="X80" s="72">
        <v>457065</v>
      </c>
      <c r="Y80" s="72">
        <v>40259.4</v>
      </c>
      <c r="Z80" s="72">
        <v>102540.87</v>
      </c>
      <c r="AA80" s="73">
        <v>5011215.24</v>
      </c>
    </row>
    <row r="81" spans="1:27" x14ac:dyDescent="0.25">
      <c r="A81" s="69" t="s">
        <v>292</v>
      </c>
      <c r="B81" s="72">
        <v>1173301.78</v>
      </c>
      <c r="C81" s="72">
        <v>19579.38</v>
      </c>
      <c r="D81" s="72">
        <v>33331.94</v>
      </c>
      <c r="E81" s="72">
        <v>40564.65</v>
      </c>
      <c r="F81" s="72">
        <v>572826.76</v>
      </c>
      <c r="G81" s="72">
        <v>180369.7</v>
      </c>
      <c r="H81" s="72">
        <v>149099.49</v>
      </c>
      <c r="I81" s="72">
        <v>30816.45</v>
      </c>
      <c r="J81" s="72">
        <v>0</v>
      </c>
      <c r="K81" s="72">
        <v>257490.84</v>
      </c>
      <c r="L81" s="72">
        <v>322674.03999999998</v>
      </c>
      <c r="M81" s="72">
        <v>0</v>
      </c>
      <c r="N81" s="72">
        <v>0</v>
      </c>
      <c r="O81" s="72">
        <v>175067.42</v>
      </c>
      <c r="P81" s="72">
        <v>0</v>
      </c>
      <c r="Q81" s="72">
        <v>0</v>
      </c>
      <c r="R81" s="72">
        <v>0</v>
      </c>
      <c r="S81" s="72">
        <v>802436.34</v>
      </c>
      <c r="T81" s="72">
        <v>0</v>
      </c>
      <c r="U81" s="72">
        <v>0</v>
      </c>
      <c r="V81" s="72">
        <v>1348866.87</v>
      </c>
      <c r="W81" s="72">
        <v>2106101.34</v>
      </c>
      <c r="X81" s="72">
        <v>1832421.97</v>
      </c>
      <c r="Y81" s="72">
        <v>55289.08</v>
      </c>
      <c r="Z81" s="72">
        <v>0</v>
      </c>
      <c r="AA81" s="73">
        <v>9100238.0500000007</v>
      </c>
    </row>
    <row r="82" spans="1:27" x14ac:dyDescent="0.25">
      <c r="A82" s="69" t="s">
        <v>209</v>
      </c>
      <c r="B82" s="72">
        <v>5427379.5899999999</v>
      </c>
      <c r="C82" s="72">
        <v>192687.74</v>
      </c>
      <c r="D82" s="72">
        <v>333087.53999999998</v>
      </c>
      <c r="E82" s="72">
        <v>399246.77</v>
      </c>
      <c r="F82" s="72">
        <v>2649753.69</v>
      </c>
      <c r="G82" s="72">
        <v>834335.97</v>
      </c>
      <c r="H82" s="72">
        <v>688926.15</v>
      </c>
      <c r="I82" s="72">
        <v>104243.44</v>
      </c>
      <c r="J82" s="72">
        <v>0</v>
      </c>
      <c r="K82" s="72">
        <v>1244487.99</v>
      </c>
      <c r="L82" s="72">
        <v>1492586.63</v>
      </c>
      <c r="M82" s="72">
        <v>0</v>
      </c>
      <c r="N82" s="72">
        <v>0</v>
      </c>
      <c r="O82" s="72">
        <v>617864.61</v>
      </c>
      <c r="P82" s="72">
        <v>0</v>
      </c>
      <c r="Q82" s="72">
        <v>0</v>
      </c>
      <c r="R82" s="72">
        <v>0</v>
      </c>
      <c r="S82" s="72">
        <v>1685196.3</v>
      </c>
      <c r="T82" s="72">
        <v>0</v>
      </c>
      <c r="U82" s="72">
        <v>0</v>
      </c>
      <c r="V82" s="72">
        <v>2724795.12</v>
      </c>
      <c r="W82" s="72">
        <v>10715626.369999999</v>
      </c>
      <c r="X82" s="72">
        <v>3487220.21</v>
      </c>
      <c r="Y82" s="72">
        <v>255752.61</v>
      </c>
      <c r="Z82" s="72">
        <v>958570.74</v>
      </c>
      <c r="AA82" s="73">
        <v>33811761.469999999</v>
      </c>
    </row>
    <row r="83" spans="1:27" x14ac:dyDescent="0.25">
      <c r="A83" s="69" t="s">
        <v>191</v>
      </c>
      <c r="B83" s="72">
        <v>3796885.5</v>
      </c>
      <c r="C83" s="72">
        <v>112854.44</v>
      </c>
      <c r="D83" s="72">
        <v>194795.82</v>
      </c>
      <c r="E83" s="72">
        <v>234212.76</v>
      </c>
      <c r="F83" s="72">
        <v>1853714.08</v>
      </c>
      <c r="G83" s="72">
        <v>583685.1</v>
      </c>
      <c r="H83" s="72">
        <v>482494.8</v>
      </c>
      <c r="I83" s="72">
        <v>99724.68</v>
      </c>
      <c r="J83" s="72">
        <v>0</v>
      </c>
      <c r="K83" s="72">
        <v>1026659.04</v>
      </c>
      <c r="L83" s="72">
        <v>1044181.34</v>
      </c>
      <c r="M83" s="72">
        <v>0</v>
      </c>
      <c r="N83" s="72">
        <v>0</v>
      </c>
      <c r="O83" s="72">
        <v>441471.55</v>
      </c>
      <c r="P83" s="72">
        <v>0</v>
      </c>
      <c r="Q83" s="72">
        <v>0</v>
      </c>
      <c r="R83" s="72">
        <v>0</v>
      </c>
      <c r="S83" s="72">
        <v>1119397.8799999999</v>
      </c>
      <c r="T83" s="72">
        <v>0</v>
      </c>
      <c r="U83" s="72">
        <v>0</v>
      </c>
      <c r="V83" s="72">
        <v>1778417.29</v>
      </c>
      <c r="W83" s="72">
        <v>7377777.7400000002</v>
      </c>
      <c r="X83" s="72">
        <v>2210299.7000000002</v>
      </c>
      <c r="Y83" s="72">
        <v>178920.7</v>
      </c>
      <c r="Z83" s="72">
        <v>544701.62</v>
      </c>
      <c r="AA83" s="73">
        <v>23080194.039999999</v>
      </c>
    </row>
    <row r="84" spans="1:27" x14ac:dyDescent="0.25">
      <c r="A84" s="69" t="s">
        <v>212</v>
      </c>
      <c r="B84" s="72">
        <v>2437052.52</v>
      </c>
      <c r="C84" s="72">
        <v>53486.64</v>
      </c>
      <c r="D84" s="72">
        <v>92191.51</v>
      </c>
      <c r="E84" s="72">
        <v>110943.42</v>
      </c>
      <c r="F84" s="72">
        <v>1189816.8</v>
      </c>
      <c r="G84" s="72">
        <v>374641.86</v>
      </c>
      <c r="H84" s="72">
        <v>309691.98</v>
      </c>
      <c r="I84" s="72">
        <v>64008.24</v>
      </c>
      <c r="J84" s="72">
        <v>0</v>
      </c>
      <c r="K84" s="72">
        <v>491372.16</v>
      </c>
      <c r="L84" s="72">
        <v>670216.86</v>
      </c>
      <c r="M84" s="72">
        <v>0</v>
      </c>
      <c r="N84" s="72">
        <v>0</v>
      </c>
      <c r="O84" s="72">
        <v>247463.36</v>
      </c>
      <c r="P84" s="72">
        <v>0</v>
      </c>
      <c r="Q84" s="72">
        <v>0</v>
      </c>
      <c r="R84" s="72">
        <v>0</v>
      </c>
      <c r="S84" s="72">
        <v>729698.99</v>
      </c>
      <c r="T84" s="72">
        <v>0</v>
      </c>
      <c r="U84" s="72">
        <v>0</v>
      </c>
      <c r="V84" s="72">
        <v>1160433.99</v>
      </c>
      <c r="W84" s="72">
        <v>4660029.75</v>
      </c>
      <c r="X84" s="72">
        <v>1444546.4</v>
      </c>
      <c r="Y84" s="72">
        <v>114838.92</v>
      </c>
      <c r="Z84" s="72">
        <v>273680.74</v>
      </c>
      <c r="AA84" s="73">
        <v>14424114.140000002</v>
      </c>
    </row>
    <row r="85" spans="1:27" x14ac:dyDescent="0.25">
      <c r="A85" s="69" t="s">
        <v>220</v>
      </c>
      <c r="B85" s="72">
        <v>4166874.04</v>
      </c>
      <c r="C85" s="72">
        <v>68463.55</v>
      </c>
      <c r="D85" s="72">
        <v>118034.93</v>
      </c>
      <c r="E85" s="72">
        <v>142690.76999999999</v>
      </c>
      <c r="F85" s="72">
        <v>2034351.52</v>
      </c>
      <c r="G85" s="72">
        <v>640562.72</v>
      </c>
      <c r="H85" s="72">
        <v>529510.97</v>
      </c>
      <c r="I85" s="72">
        <v>102278.08</v>
      </c>
      <c r="J85" s="72">
        <v>0</v>
      </c>
      <c r="K85" s="72">
        <v>1019187.61</v>
      </c>
      <c r="L85" s="72">
        <v>1145929.82</v>
      </c>
      <c r="M85" s="72">
        <v>271996.09000000003</v>
      </c>
      <c r="N85" s="72">
        <v>0</v>
      </c>
      <c r="O85" s="72">
        <v>310987.83</v>
      </c>
      <c r="P85" s="72">
        <v>0</v>
      </c>
      <c r="Q85" s="72">
        <v>0</v>
      </c>
      <c r="R85" s="72">
        <v>0</v>
      </c>
      <c r="S85" s="72">
        <v>551482.12</v>
      </c>
      <c r="T85" s="72">
        <v>0</v>
      </c>
      <c r="U85" s="72">
        <v>0</v>
      </c>
      <c r="V85" s="72">
        <v>961909.25</v>
      </c>
      <c r="W85" s="72">
        <v>5036644.09</v>
      </c>
      <c r="X85" s="72">
        <v>1865932.68</v>
      </c>
      <c r="Y85" s="72">
        <v>196358.96</v>
      </c>
      <c r="Z85" s="72">
        <v>301670.73</v>
      </c>
      <c r="AA85" s="73">
        <v>19464865.759999998</v>
      </c>
    </row>
    <row r="86" spans="1:27" x14ac:dyDescent="0.25">
      <c r="A86" s="69" t="s">
        <v>223</v>
      </c>
      <c r="B86" s="72">
        <v>945803.1</v>
      </c>
      <c r="C86" s="72">
        <v>11266.74</v>
      </c>
      <c r="D86" s="72">
        <v>19474.919999999998</v>
      </c>
      <c r="E86" s="72">
        <v>23057.34</v>
      </c>
      <c r="F86" s="72">
        <v>461758.56</v>
      </c>
      <c r="G86" s="72">
        <v>145395.84</v>
      </c>
      <c r="H86" s="72">
        <v>120189.3</v>
      </c>
      <c r="I86" s="72">
        <v>24840.6</v>
      </c>
      <c r="J86" s="72">
        <v>0</v>
      </c>
      <c r="K86" s="72">
        <v>203641.44</v>
      </c>
      <c r="L86" s="72">
        <v>260104.98</v>
      </c>
      <c r="M86" s="72">
        <v>61738.74</v>
      </c>
      <c r="N86" s="72">
        <v>0</v>
      </c>
      <c r="O86" s="72">
        <v>31180.76</v>
      </c>
      <c r="P86" s="72">
        <v>0</v>
      </c>
      <c r="Q86" s="72">
        <v>0</v>
      </c>
      <c r="R86" s="72">
        <v>0</v>
      </c>
      <c r="S86" s="72">
        <v>335272.01</v>
      </c>
      <c r="T86" s="72">
        <v>0</v>
      </c>
      <c r="U86" s="72">
        <v>0</v>
      </c>
      <c r="V86" s="72">
        <v>539274.68999999994</v>
      </c>
      <c r="W86" s="72">
        <v>1595799.81</v>
      </c>
      <c r="X86" s="72">
        <v>684211.76</v>
      </c>
      <c r="Y86" s="72">
        <v>44568.12</v>
      </c>
      <c r="Z86" s="72">
        <v>129440.08</v>
      </c>
      <c r="AA86" s="73">
        <v>5637018.79</v>
      </c>
    </row>
    <row r="87" spans="1:27" x14ac:dyDescent="0.25">
      <c r="A87" s="69" t="s">
        <v>224</v>
      </c>
      <c r="B87" s="72">
        <v>1171729.3799999999</v>
      </c>
      <c r="C87" s="72">
        <v>32928.400000000001</v>
      </c>
      <c r="D87" s="72">
        <v>56997.61</v>
      </c>
      <c r="E87" s="72">
        <v>68274.44</v>
      </c>
      <c r="F87" s="72">
        <v>572062.19999999995</v>
      </c>
      <c r="G87" s="72">
        <v>180126.24</v>
      </c>
      <c r="H87" s="72">
        <v>148898.57999999999</v>
      </c>
      <c r="I87" s="72">
        <v>30607.32</v>
      </c>
      <c r="J87" s="72">
        <v>0</v>
      </c>
      <c r="K87" s="72">
        <v>176860.08</v>
      </c>
      <c r="L87" s="72">
        <v>322238.03999999998</v>
      </c>
      <c r="M87" s="72">
        <v>0</v>
      </c>
      <c r="N87" s="72">
        <v>0</v>
      </c>
      <c r="O87" s="72">
        <v>82685.06</v>
      </c>
      <c r="P87" s="72">
        <v>0</v>
      </c>
      <c r="Q87" s="72">
        <v>0</v>
      </c>
      <c r="R87" s="72">
        <v>0</v>
      </c>
      <c r="S87" s="72">
        <v>208936.1</v>
      </c>
      <c r="T87" s="72">
        <v>0</v>
      </c>
      <c r="U87" s="72">
        <v>0</v>
      </c>
      <c r="V87" s="72">
        <v>382028.56</v>
      </c>
      <c r="W87" s="72">
        <v>1617097.94</v>
      </c>
      <c r="X87" s="72">
        <v>580577.6</v>
      </c>
      <c r="Y87" s="72">
        <v>55215.72</v>
      </c>
      <c r="Z87" s="72">
        <v>82206.45</v>
      </c>
      <c r="AA87" s="73">
        <v>5769469.7200000007</v>
      </c>
    </row>
    <row r="88" spans="1:27" x14ac:dyDescent="0.25">
      <c r="A88" s="69" t="s">
        <v>225</v>
      </c>
      <c r="B88" s="72">
        <v>3411306.48</v>
      </c>
      <c r="C88" s="72">
        <v>55681.08</v>
      </c>
      <c r="D88" s="72">
        <v>96522.22</v>
      </c>
      <c r="E88" s="72">
        <v>115462.67</v>
      </c>
      <c r="F88" s="72">
        <v>1665467.07</v>
      </c>
      <c r="G88" s="72">
        <v>524413.11</v>
      </c>
      <c r="H88" s="72">
        <v>433498.47</v>
      </c>
      <c r="I88" s="72">
        <v>89463.34</v>
      </c>
      <c r="J88" s="72">
        <v>0</v>
      </c>
      <c r="K88" s="72">
        <v>811038.71</v>
      </c>
      <c r="L88" s="72">
        <v>938166.81</v>
      </c>
      <c r="M88" s="72">
        <v>222684.18</v>
      </c>
      <c r="N88" s="72">
        <v>0</v>
      </c>
      <c r="O88" s="72">
        <v>226917.21</v>
      </c>
      <c r="P88" s="72">
        <v>0</v>
      </c>
      <c r="Q88" s="72">
        <v>0</v>
      </c>
      <c r="R88" s="72">
        <v>0</v>
      </c>
      <c r="S88" s="72">
        <v>519404.92</v>
      </c>
      <c r="T88" s="72">
        <v>-3626.8</v>
      </c>
      <c r="U88" s="72">
        <v>-2439.0700000000002</v>
      </c>
      <c r="V88" s="72">
        <v>901416.97</v>
      </c>
      <c r="W88" s="72">
        <v>4013226.49</v>
      </c>
      <c r="X88" s="72">
        <v>1446963.62</v>
      </c>
      <c r="Y88" s="72">
        <v>160754.39000000001</v>
      </c>
      <c r="Z88" s="72">
        <v>274434.78999999998</v>
      </c>
      <c r="AA88" s="73">
        <v>15900756.66</v>
      </c>
    </row>
    <row r="89" spans="1:27" x14ac:dyDescent="0.25">
      <c r="A89" s="69" t="s">
        <v>226</v>
      </c>
      <c r="B89" s="72">
        <v>914191.26</v>
      </c>
      <c r="C89" s="72">
        <v>13986.9</v>
      </c>
      <c r="D89" s="72">
        <v>24244.25</v>
      </c>
      <c r="E89" s="72">
        <v>29002.44</v>
      </c>
      <c r="F89" s="72">
        <v>446326.8</v>
      </c>
      <c r="G89" s="72">
        <v>140535.78</v>
      </c>
      <c r="H89" s="72">
        <v>116171.7</v>
      </c>
      <c r="I89" s="72">
        <v>15339.84</v>
      </c>
      <c r="J89" s="72">
        <v>0</v>
      </c>
      <c r="K89" s="72">
        <v>203842.32</v>
      </c>
      <c r="L89" s="72">
        <v>251412.54</v>
      </c>
      <c r="M89" s="72">
        <v>59675.46</v>
      </c>
      <c r="N89" s="72">
        <v>0</v>
      </c>
      <c r="O89" s="72">
        <v>53604.43</v>
      </c>
      <c r="P89" s="72">
        <v>0</v>
      </c>
      <c r="Q89" s="72">
        <v>0</v>
      </c>
      <c r="R89" s="72">
        <v>0</v>
      </c>
      <c r="S89" s="72">
        <v>308207.76</v>
      </c>
      <c r="T89" s="72">
        <v>0</v>
      </c>
      <c r="U89" s="72">
        <v>0</v>
      </c>
      <c r="V89" s="72">
        <v>496173.51</v>
      </c>
      <c r="W89" s="72">
        <v>1450763.34</v>
      </c>
      <c r="X89" s="72">
        <v>630424.63</v>
      </c>
      <c r="Y89" s="72">
        <v>43079.519999999997</v>
      </c>
      <c r="Z89" s="72">
        <v>133067.28</v>
      </c>
      <c r="AA89" s="73">
        <v>5330049.7600000007</v>
      </c>
    </row>
    <row r="90" spans="1:27" x14ac:dyDescent="0.25">
      <c r="A90" s="69" t="s">
        <v>229</v>
      </c>
      <c r="B90" s="72">
        <v>3959625.82</v>
      </c>
      <c r="C90" s="72">
        <v>54541.68</v>
      </c>
      <c r="D90" s="72">
        <v>94383.55</v>
      </c>
      <c r="E90" s="72">
        <v>113108.09</v>
      </c>
      <c r="F90" s="72">
        <v>1933171.65</v>
      </c>
      <c r="G90" s="72">
        <v>608698.9</v>
      </c>
      <c r="H90" s="72">
        <v>503175.14</v>
      </c>
      <c r="I90" s="72">
        <v>83002.87</v>
      </c>
      <c r="J90" s="72">
        <v>0</v>
      </c>
      <c r="K90" s="72">
        <v>949573.3</v>
      </c>
      <c r="L90" s="72">
        <v>1086929.25</v>
      </c>
      <c r="M90" s="72">
        <v>258467.06</v>
      </c>
      <c r="N90" s="72">
        <v>0</v>
      </c>
      <c r="O90" s="72">
        <v>195746.06</v>
      </c>
      <c r="P90" s="72">
        <v>0</v>
      </c>
      <c r="Q90" s="72">
        <v>0</v>
      </c>
      <c r="R90" s="72">
        <v>0</v>
      </c>
      <c r="S90" s="72">
        <v>1222193.8700000001</v>
      </c>
      <c r="T90" s="72">
        <v>0</v>
      </c>
      <c r="U90" s="72">
        <v>0</v>
      </c>
      <c r="V90" s="72">
        <v>2098839.7400000002</v>
      </c>
      <c r="W90" s="72">
        <v>7539935.1399999997</v>
      </c>
      <c r="X90" s="72">
        <v>2940216.36</v>
      </c>
      <c r="Y90" s="72">
        <v>186591.45</v>
      </c>
      <c r="Z90" s="72">
        <v>597905.43000000005</v>
      </c>
      <c r="AA90" s="73">
        <v>24426105.359999999</v>
      </c>
    </row>
    <row r="91" spans="1:27" x14ac:dyDescent="0.25">
      <c r="A91" s="69" t="s">
        <v>242</v>
      </c>
      <c r="B91" s="72">
        <v>2808501</v>
      </c>
      <c r="C91" s="72">
        <v>46324.44</v>
      </c>
      <c r="D91" s="72">
        <v>80383.58</v>
      </c>
      <c r="E91" s="72">
        <v>96437.22</v>
      </c>
      <c r="F91" s="72">
        <v>1371165.72</v>
      </c>
      <c r="G91" s="72">
        <v>431743.62</v>
      </c>
      <c r="H91" s="72">
        <v>356495.1</v>
      </c>
      <c r="I91" s="72">
        <v>70178.17</v>
      </c>
      <c r="J91" s="72">
        <v>0</v>
      </c>
      <c r="K91" s="72">
        <v>700648.74</v>
      </c>
      <c r="L91" s="72">
        <v>772365.36</v>
      </c>
      <c r="M91" s="72">
        <v>182867.1</v>
      </c>
      <c r="N91" s="72">
        <v>0</v>
      </c>
      <c r="O91" s="72">
        <v>140122.85</v>
      </c>
      <c r="P91" s="72">
        <v>0</v>
      </c>
      <c r="Q91" s="72">
        <v>0</v>
      </c>
      <c r="R91" s="72">
        <v>0</v>
      </c>
      <c r="S91" s="72">
        <v>889196.09</v>
      </c>
      <c r="T91" s="72">
        <v>0</v>
      </c>
      <c r="U91" s="72">
        <v>0</v>
      </c>
      <c r="V91" s="72">
        <v>1474587.27</v>
      </c>
      <c r="W91" s="72">
        <v>5769838.71</v>
      </c>
      <c r="X91" s="72">
        <v>1963371.33</v>
      </c>
      <c r="Y91" s="72">
        <v>132346.32</v>
      </c>
      <c r="Z91" s="72">
        <v>323436.48</v>
      </c>
      <c r="AA91" s="73">
        <v>17610009.100000001</v>
      </c>
    </row>
    <row r="92" spans="1:27" x14ac:dyDescent="0.25">
      <c r="A92" s="69" t="s">
        <v>243</v>
      </c>
      <c r="B92" s="72">
        <v>1137041.76</v>
      </c>
      <c r="C92" s="72">
        <v>18625.8</v>
      </c>
      <c r="D92" s="72">
        <v>32330.99</v>
      </c>
      <c r="E92" s="72">
        <v>38565.300000000003</v>
      </c>
      <c r="F92" s="72">
        <v>555126.78</v>
      </c>
      <c r="G92" s="72">
        <v>174794.04</v>
      </c>
      <c r="H92" s="72">
        <v>143617.98000000001</v>
      </c>
      <c r="I92" s="72">
        <v>29864.52</v>
      </c>
      <c r="J92" s="72">
        <v>0</v>
      </c>
      <c r="K92" s="72">
        <v>367812.19</v>
      </c>
      <c r="L92" s="72">
        <v>312699.24</v>
      </c>
      <c r="M92" s="72">
        <v>0</v>
      </c>
      <c r="N92" s="72">
        <v>0</v>
      </c>
      <c r="O92" s="72">
        <v>62090.02</v>
      </c>
      <c r="P92" s="72">
        <v>0</v>
      </c>
      <c r="Q92" s="72">
        <v>0</v>
      </c>
      <c r="R92" s="72">
        <v>0</v>
      </c>
      <c r="S92" s="72">
        <v>250552.63</v>
      </c>
      <c r="T92" s="72">
        <v>0</v>
      </c>
      <c r="U92" s="72">
        <v>0</v>
      </c>
      <c r="V92" s="72">
        <v>413945.41</v>
      </c>
      <c r="W92" s="72">
        <v>1348351.29</v>
      </c>
      <c r="X92" s="72">
        <v>548015.01</v>
      </c>
      <c r="Y92" s="72">
        <v>53580</v>
      </c>
      <c r="Z92" s="72">
        <v>69974.100000000006</v>
      </c>
      <c r="AA92" s="73">
        <v>5556987.0600000005</v>
      </c>
    </row>
    <row r="93" spans="1:27" x14ac:dyDescent="0.25">
      <c r="A93" s="69" t="s">
        <v>241</v>
      </c>
      <c r="B93" s="72">
        <v>3719262.84</v>
      </c>
      <c r="C93" s="72">
        <v>72772.94</v>
      </c>
      <c r="D93" s="72">
        <v>125538.29</v>
      </c>
      <c r="E93" s="72">
        <v>150283.17000000001</v>
      </c>
      <c r="F93" s="72">
        <v>1815448.62</v>
      </c>
      <c r="G93" s="72">
        <v>571659.71</v>
      </c>
      <c r="H93" s="72">
        <v>472572.02</v>
      </c>
      <c r="I93" s="72">
        <v>96880.62</v>
      </c>
      <c r="J93" s="72">
        <v>0</v>
      </c>
      <c r="K93" s="72">
        <v>867019.86</v>
      </c>
      <c r="L93" s="72">
        <v>1021821.85</v>
      </c>
      <c r="M93" s="72">
        <v>0</v>
      </c>
      <c r="N93" s="72">
        <v>0</v>
      </c>
      <c r="O93" s="72">
        <v>258859.02</v>
      </c>
      <c r="P93" s="72">
        <v>0</v>
      </c>
      <c r="Q93" s="72">
        <v>0</v>
      </c>
      <c r="R93" s="72">
        <v>0</v>
      </c>
      <c r="S93" s="72">
        <v>1211125.8400000001</v>
      </c>
      <c r="T93" s="72">
        <v>0</v>
      </c>
      <c r="U93" s="72">
        <v>-1588.89</v>
      </c>
      <c r="V93" s="72">
        <v>2023692.3</v>
      </c>
      <c r="W93" s="72">
        <v>7213958.1699999999</v>
      </c>
      <c r="X93" s="72">
        <v>2725417.44</v>
      </c>
      <c r="Y93" s="72">
        <v>175273.51</v>
      </c>
      <c r="Z93" s="72">
        <v>476472.92</v>
      </c>
      <c r="AA93" s="73">
        <v>22996108.490000002</v>
      </c>
    </row>
    <row r="94" spans="1:27" x14ac:dyDescent="0.25">
      <c r="A94" s="69" t="s">
        <v>248</v>
      </c>
      <c r="B94" s="72">
        <v>3266415.38</v>
      </c>
      <c r="C94" s="72">
        <v>60446.76</v>
      </c>
      <c r="D94" s="72">
        <v>104659.02</v>
      </c>
      <c r="E94" s="72">
        <v>126349.68</v>
      </c>
      <c r="F94" s="72">
        <v>1594725.5</v>
      </c>
      <c r="G94" s="72">
        <v>502139.28</v>
      </c>
      <c r="H94" s="72">
        <v>415086.9</v>
      </c>
      <c r="I94" s="72">
        <v>85793.68</v>
      </c>
      <c r="J94" s="72">
        <v>0</v>
      </c>
      <c r="K94" s="72">
        <v>1140852.06</v>
      </c>
      <c r="L94" s="72">
        <v>898327.44</v>
      </c>
      <c r="M94" s="72">
        <v>0</v>
      </c>
      <c r="N94" s="72">
        <v>0</v>
      </c>
      <c r="O94" s="72">
        <v>113345.3</v>
      </c>
      <c r="P94" s="72">
        <v>0</v>
      </c>
      <c r="Q94" s="72">
        <v>0</v>
      </c>
      <c r="R94" s="72">
        <v>0</v>
      </c>
      <c r="S94" s="72">
        <v>1027162.19</v>
      </c>
      <c r="T94" s="72">
        <v>0</v>
      </c>
      <c r="U94" s="72">
        <v>0</v>
      </c>
      <c r="V94" s="72">
        <v>1752643.9</v>
      </c>
      <c r="W94" s="72">
        <v>6572275.3300000001</v>
      </c>
      <c r="X94" s="72">
        <v>2433217.67</v>
      </c>
      <c r="Y94" s="72">
        <v>153921.38</v>
      </c>
      <c r="Z94" s="72">
        <v>479705.04</v>
      </c>
      <c r="AA94" s="73">
        <v>20727066.510000002</v>
      </c>
    </row>
    <row r="95" spans="1:27" x14ac:dyDescent="0.25">
      <c r="A95" s="69" t="s">
        <v>247</v>
      </c>
      <c r="B95" s="72">
        <v>1513718.83</v>
      </c>
      <c r="C95" s="72">
        <v>29392.14</v>
      </c>
      <c r="D95" s="72">
        <v>50609.25</v>
      </c>
      <c r="E95" s="72">
        <v>60906.36</v>
      </c>
      <c r="F95" s="72">
        <v>739028.19</v>
      </c>
      <c r="G95" s="72">
        <v>232699.11</v>
      </c>
      <c r="H95" s="72">
        <v>192358.75</v>
      </c>
      <c r="I95" s="72">
        <v>39758.19</v>
      </c>
      <c r="J95" s="72">
        <v>0</v>
      </c>
      <c r="K95" s="72">
        <v>521417.27</v>
      </c>
      <c r="L95" s="72">
        <v>416290.13</v>
      </c>
      <c r="M95" s="72">
        <v>0</v>
      </c>
      <c r="N95" s="72">
        <v>0</v>
      </c>
      <c r="O95" s="72">
        <v>75397.88</v>
      </c>
      <c r="P95" s="72">
        <v>0</v>
      </c>
      <c r="Q95" s="72">
        <v>0</v>
      </c>
      <c r="R95" s="72">
        <v>0</v>
      </c>
      <c r="S95" s="72">
        <v>283259.65000000002</v>
      </c>
      <c r="T95" s="72">
        <v>0</v>
      </c>
      <c r="U95" s="72">
        <v>0</v>
      </c>
      <c r="V95" s="72">
        <v>491246.05</v>
      </c>
      <c r="W95" s="72">
        <v>1822298.95</v>
      </c>
      <c r="X95" s="72">
        <v>776968.16</v>
      </c>
      <c r="Y95" s="72">
        <v>71332.14</v>
      </c>
      <c r="Z95" s="72">
        <v>85505.98</v>
      </c>
      <c r="AA95" s="73">
        <v>7402187.0299999993</v>
      </c>
    </row>
    <row r="96" spans="1:27" s="82" customFormat="1" x14ac:dyDescent="0.25">
      <c r="A96" s="121" t="s">
        <v>288</v>
      </c>
      <c r="B96" s="122">
        <f>SUM(B3:B95)</f>
        <v>252083143.73999986</v>
      </c>
      <c r="C96" s="122">
        <f t="shared" ref="C96:AA96" si="0">SUM(C3:C95)</f>
        <v>6661380.6300000018</v>
      </c>
      <c r="D96" s="122">
        <f t="shared" si="0"/>
        <v>11514095.909999998</v>
      </c>
      <c r="E96" s="122">
        <f t="shared" si="0"/>
        <v>13815121.429999992</v>
      </c>
      <c r="F96" s="122">
        <f t="shared" si="0"/>
        <v>123067605.97999999</v>
      </c>
      <c r="G96" s="122">
        <f t="shared" si="0"/>
        <v>38753887.389999993</v>
      </c>
      <c r="H96" s="122">
        <f t="shared" si="0"/>
        <v>24821947.929999996</v>
      </c>
      <c r="I96" s="122">
        <f t="shared" si="0"/>
        <v>5919567.8800000008</v>
      </c>
      <c r="J96" s="122">
        <f t="shared" si="0"/>
        <v>1644493.3599999999</v>
      </c>
      <c r="K96" s="122">
        <f t="shared" si="0"/>
        <v>61012600.180000007</v>
      </c>
      <c r="L96" s="122">
        <f t="shared" si="0"/>
        <v>69331738.519999996</v>
      </c>
      <c r="M96" s="122">
        <f t="shared" si="0"/>
        <v>4276964.3499999996</v>
      </c>
      <c r="N96" s="122">
        <f t="shared" si="0"/>
        <v>1442814.06</v>
      </c>
      <c r="O96" s="122">
        <f t="shared" si="0"/>
        <v>25883115.600000001</v>
      </c>
      <c r="P96" s="122">
        <f t="shared" si="0"/>
        <v>73460.44</v>
      </c>
      <c r="Q96" s="122">
        <f t="shared" si="0"/>
        <v>884819.78</v>
      </c>
      <c r="R96" s="122">
        <f t="shared" si="0"/>
        <v>-108.33</v>
      </c>
      <c r="S96" s="122">
        <f t="shared" si="0"/>
        <v>69994282.840000004</v>
      </c>
      <c r="T96" s="122">
        <f t="shared" si="0"/>
        <v>-4893.62</v>
      </c>
      <c r="U96" s="122">
        <f t="shared" si="0"/>
        <v>-5713.06</v>
      </c>
      <c r="V96" s="122">
        <f t="shared" si="0"/>
        <v>115699009.82999998</v>
      </c>
      <c r="W96" s="122">
        <f t="shared" si="0"/>
        <v>421547304.97999996</v>
      </c>
      <c r="X96" s="122">
        <f t="shared" si="0"/>
        <v>164347135.08999997</v>
      </c>
      <c r="Y96" s="122">
        <f t="shared" si="0"/>
        <v>12096799.040000005</v>
      </c>
      <c r="Z96" s="122">
        <f t="shared" si="0"/>
        <v>28196993.510000005</v>
      </c>
      <c r="AA96" s="122">
        <f t="shared" si="0"/>
        <v>1453056712.2500002</v>
      </c>
    </row>
    <row r="97" spans="1:27" x14ac:dyDescent="0.25">
      <c r="A97" s="69" t="s">
        <v>213</v>
      </c>
      <c r="B97" s="72">
        <v>140989.63</v>
      </c>
      <c r="C97" s="72">
        <v>4321.9399999999996</v>
      </c>
      <c r="D97" s="72">
        <v>6990.63</v>
      </c>
      <c r="E97" s="72">
        <v>8966.48</v>
      </c>
      <c r="F97" s="72">
        <v>69125.490000000005</v>
      </c>
      <c r="G97" s="72">
        <v>21471.599999999999</v>
      </c>
      <c r="H97" s="72">
        <v>17746.919999999998</v>
      </c>
      <c r="I97" s="72">
        <v>3724.67</v>
      </c>
      <c r="J97" s="72">
        <v>0</v>
      </c>
      <c r="K97" s="72">
        <v>31647.71</v>
      </c>
      <c r="L97" s="72">
        <v>37137.17</v>
      </c>
      <c r="M97" s="72">
        <v>0</v>
      </c>
      <c r="N97" s="72">
        <v>0</v>
      </c>
      <c r="O97" s="72">
        <v>25930.97</v>
      </c>
      <c r="P97" s="72">
        <v>0</v>
      </c>
      <c r="Q97" s="72">
        <v>0</v>
      </c>
      <c r="R97" s="72">
        <v>0</v>
      </c>
      <c r="S97" s="72">
        <v>43987.47</v>
      </c>
      <c r="T97" s="72">
        <v>0</v>
      </c>
      <c r="U97" s="72">
        <v>0</v>
      </c>
      <c r="V97" s="72">
        <v>70184.02</v>
      </c>
      <c r="W97" s="72">
        <v>452237.91</v>
      </c>
      <c r="X97" s="72">
        <v>87863.8</v>
      </c>
      <c r="Y97" s="72">
        <v>6682.56</v>
      </c>
      <c r="Z97" s="72">
        <v>11454.37</v>
      </c>
      <c r="AA97" s="73">
        <v>1040463.3399999999</v>
      </c>
    </row>
    <row r="98" spans="1:27" x14ac:dyDescent="0.25">
      <c r="AA98" s="50"/>
    </row>
    <row r="99" spans="1:27" x14ac:dyDescent="0.25">
      <c r="A99" s="123"/>
      <c r="B99" s="50"/>
    </row>
    <row r="100" spans="1:27" x14ac:dyDescent="0.25">
      <c r="B100" s="50"/>
    </row>
    <row r="101" spans="1:27" x14ac:dyDescent="0.25">
      <c r="A101" t="s">
        <v>150</v>
      </c>
      <c r="B101">
        <v>252797038.01999992</v>
      </c>
      <c r="C101">
        <v>713894.28</v>
      </c>
      <c r="D101" s="50">
        <f>B96</f>
        <v>252083143.73999986</v>
      </c>
      <c r="E101" s="50">
        <f>C101+D101-B101</f>
        <v>0</v>
      </c>
    </row>
    <row r="102" spans="1:27" x14ac:dyDescent="0.25">
      <c r="A102" t="s">
        <v>151</v>
      </c>
      <c r="B102">
        <v>31990597.969999999</v>
      </c>
      <c r="C102">
        <v>108059.68999999999</v>
      </c>
      <c r="D102" s="50">
        <f>C96+D96+E96</f>
        <v>31990597.969999991</v>
      </c>
      <c r="E102" s="124">
        <f t="shared" ref="E102:E122" si="1">C102+D102-B102</f>
        <v>108059.68999999389</v>
      </c>
      <c r="F102" t="s">
        <v>370</v>
      </c>
    </row>
    <row r="103" spans="1:27" x14ac:dyDescent="0.25">
      <c r="A103" t="s">
        <v>153</v>
      </c>
      <c r="B103">
        <v>123416159.73999996</v>
      </c>
      <c r="C103">
        <v>348553.76</v>
      </c>
      <c r="D103" s="50">
        <f>F96</f>
        <v>123067605.97999999</v>
      </c>
      <c r="E103" s="50">
        <f t="shared" si="1"/>
        <v>0</v>
      </c>
    </row>
    <row r="104" spans="1:27" x14ac:dyDescent="0.25">
      <c r="A104" t="s">
        <v>152</v>
      </c>
      <c r="B104">
        <v>38865091.590000004</v>
      </c>
      <c r="C104">
        <v>109704.19999999998</v>
      </c>
      <c r="D104" s="50">
        <f>G96</f>
        <v>38753887.389999993</v>
      </c>
      <c r="E104" s="124">
        <f t="shared" si="1"/>
        <v>-1500.0000000074506</v>
      </c>
    </row>
    <row r="105" spans="1:27" x14ac:dyDescent="0.25">
      <c r="A105" t="s">
        <v>155</v>
      </c>
      <c r="B105">
        <v>24865030.450000003</v>
      </c>
      <c r="C105">
        <v>43082.520000000011</v>
      </c>
      <c r="D105" s="50">
        <f>H96</f>
        <v>24821947.929999996</v>
      </c>
      <c r="E105" s="50">
        <f t="shared" si="1"/>
        <v>0</v>
      </c>
    </row>
    <row r="106" spans="1:27" x14ac:dyDescent="0.25">
      <c r="A106" t="s">
        <v>154</v>
      </c>
      <c r="B106">
        <v>5932273.1900000004</v>
      </c>
      <c r="C106">
        <v>12705.300000000001</v>
      </c>
      <c r="D106" s="50">
        <f>I96</f>
        <v>5919567.8800000008</v>
      </c>
      <c r="E106" s="50">
        <f t="shared" si="1"/>
        <v>-9.9999997764825821E-3</v>
      </c>
    </row>
    <row r="107" spans="1:27" x14ac:dyDescent="0.25">
      <c r="A107" t="s">
        <v>156</v>
      </c>
      <c r="B107">
        <v>1652959.4200000002</v>
      </c>
      <c r="C107">
        <v>8466.0600000000013</v>
      </c>
      <c r="D107" s="50">
        <f>J96</f>
        <v>1644493.3599999999</v>
      </c>
      <c r="E107" s="50">
        <f t="shared" si="1"/>
        <v>0</v>
      </c>
    </row>
    <row r="108" spans="1:27" x14ac:dyDescent="0.25">
      <c r="A108" t="s">
        <v>157</v>
      </c>
      <c r="B108">
        <v>61114362.280000001</v>
      </c>
      <c r="C108">
        <v>101762.09999999999</v>
      </c>
      <c r="D108" s="50">
        <f>K96</f>
        <v>61012600.180000007</v>
      </c>
      <c r="E108" s="50">
        <f t="shared" si="1"/>
        <v>0</v>
      </c>
    </row>
    <row r="109" spans="1:27" x14ac:dyDescent="0.25">
      <c r="A109" t="s">
        <v>132</v>
      </c>
      <c r="B109">
        <v>11266719.440000001</v>
      </c>
      <c r="E109" s="124">
        <f t="shared" si="1"/>
        <v>-11266719.440000001</v>
      </c>
    </row>
    <row r="110" spans="1:27" x14ac:dyDescent="0.25">
      <c r="A110" t="s">
        <v>158</v>
      </c>
      <c r="B110">
        <v>69527618.709999979</v>
      </c>
      <c r="C110">
        <v>195880.19000000003</v>
      </c>
      <c r="D110" s="50">
        <f>L96</f>
        <v>69331738.519999996</v>
      </c>
      <c r="E110" s="50">
        <f t="shared" si="1"/>
        <v>0</v>
      </c>
    </row>
    <row r="111" spans="1:27" x14ac:dyDescent="0.25">
      <c r="A111" t="s">
        <v>159</v>
      </c>
      <c r="B111">
        <v>4278747.8999999994</v>
      </c>
      <c r="C111">
        <v>1783.5499999999997</v>
      </c>
      <c r="D111" s="50">
        <f>M96</f>
        <v>4276964.3499999996</v>
      </c>
      <c r="E111" s="50">
        <f t="shared" si="1"/>
        <v>0</v>
      </c>
    </row>
    <row r="112" spans="1:27" x14ac:dyDescent="0.25">
      <c r="A112" t="s">
        <v>160</v>
      </c>
      <c r="B112">
        <v>1575041.34</v>
      </c>
      <c r="D112" s="50">
        <f>N96</f>
        <v>1442814.06</v>
      </c>
      <c r="E112" s="124">
        <f t="shared" si="1"/>
        <v>-132227.28000000003</v>
      </c>
    </row>
    <row r="113" spans="1:6" x14ac:dyDescent="0.25">
      <c r="A113" t="s">
        <v>161</v>
      </c>
      <c r="B113">
        <v>26938704.170000009</v>
      </c>
      <c r="C113">
        <v>98043.72</v>
      </c>
      <c r="D113" s="50">
        <f>O96+P96+Q96</f>
        <v>26841395.820000004</v>
      </c>
      <c r="E113" s="125">
        <f t="shared" si="1"/>
        <v>735.3699999935925</v>
      </c>
      <c r="F113" t="s">
        <v>373</v>
      </c>
    </row>
    <row r="114" spans="1:6" x14ac:dyDescent="0.25">
      <c r="A114" t="s">
        <v>162</v>
      </c>
      <c r="B114">
        <v>-108.33</v>
      </c>
      <c r="D114" s="50">
        <f>R96</f>
        <v>-108.33</v>
      </c>
      <c r="E114" s="50">
        <f t="shared" si="1"/>
        <v>0</v>
      </c>
    </row>
    <row r="115" spans="1:6" x14ac:dyDescent="0.25">
      <c r="A115" t="s">
        <v>163</v>
      </c>
      <c r="B115">
        <v>185742915.75</v>
      </c>
      <c r="C115">
        <f>C126+C124</f>
        <v>60228.859999999993</v>
      </c>
      <c r="D115" s="50">
        <f>S96+T96+U96+V96</f>
        <v>185682685.98999998</v>
      </c>
      <c r="E115" s="50">
        <f>C115+D115-B115</f>
        <v>-0.90000000596046448</v>
      </c>
    </row>
    <row r="116" spans="1:6" x14ac:dyDescent="0.25">
      <c r="A116" t="s">
        <v>164</v>
      </c>
      <c r="B116">
        <v>586777309.27999997</v>
      </c>
      <c r="C116">
        <f>835044.18+C125</f>
        <v>882875.01</v>
      </c>
      <c r="D116" s="50">
        <f>W96+X96</f>
        <v>585894440.06999993</v>
      </c>
      <c r="E116" s="50">
        <f t="shared" si="1"/>
        <v>5.7999999523162842</v>
      </c>
    </row>
    <row r="117" spans="1:6" x14ac:dyDescent="0.25">
      <c r="A117" t="s">
        <v>165</v>
      </c>
      <c r="B117">
        <v>12131911.939999999</v>
      </c>
      <c r="C117">
        <v>35112.999999999993</v>
      </c>
      <c r="D117" s="50">
        <f>Y96</f>
        <v>12096799.040000005</v>
      </c>
      <c r="E117" s="50">
        <f t="shared" si="1"/>
        <v>0.10000000521540642</v>
      </c>
    </row>
    <row r="118" spans="1:6" x14ac:dyDescent="0.25">
      <c r="A118" t="s">
        <v>166</v>
      </c>
      <c r="B118">
        <v>28196993.510000005</v>
      </c>
      <c r="D118" s="50">
        <f>Z96</f>
        <v>28196993.510000005</v>
      </c>
      <c r="E118" s="50">
        <f t="shared" si="1"/>
        <v>0</v>
      </c>
    </row>
    <row r="119" spans="1:6" x14ac:dyDescent="0.25">
      <c r="A119" t="s">
        <v>167</v>
      </c>
      <c r="B119">
        <v>4356309.0000000009</v>
      </c>
      <c r="E119" s="124">
        <f t="shared" si="1"/>
        <v>-4356309.0000000009</v>
      </c>
    </row>
    <row r="120" spans="1:6" x14ac:dyDescent="0.25">
      <c r="A120" t="s">
        <v>168</v>
      </c>
      <c r="B120">
        <v>4406526.6099999994</v>
      </c>
      <c r="E120" s="124">
        <f t="shared" si="1"/>
        <v>-4406526.6099999994</v>
      </c>
    </row>
    <row r="121" spans="1:6" x14ac:dyDescent="0.25">
      <c r="A121" t="s">
        <v>169</v>
      </c>
      <c r="B121">
        <v>9166563.0299999993</v>
      </c>
      <c r="E121" s="124">
        <f t="shared" si="1"/>
        <v>-9166563.0299999993</v>
      </c>
    </row>
    <row r="122" spans="1:6" x14ac:dyDescent="0.25">
      <c r="A122" t="s">
        <v>182</v>
      </c>
      <c r="B122">
        <v>1484998765.0100002</v>
      </c>
      <c r="C122">
        <v>2612092.5500000007</v>
      </c>
      <c r="E122" s="50">
        <f t="shared" si="1"/>
        <v>-1482386672.4600003</v>
      </c>
    </row>
    <row r="124" spans="1:6" x14ac:dyDescent="0.25">
      <c r="B124" t="s">
        <v>361</v>
      </c>
      <c r="C124">
        <v>22943.82</v>
      </c>
    </row>
    <row r="125" spans="1:6" x14ac:dyDescent="0.25">
      <c r="B125" t="s">
        <v>362</v>
      </c>
      <c r="C125">
        <v>47830.83</v>
      </c>
    </row>
    <row r="126" spans="1:6" x14ac:dyDescent="0.25">
      <c r="B126" t="s">
        <v>181</v>
      </c>
      <c r="C126">
        <v>37285.039999999994</v>
      </c>
    </row>
  </sheetData>
  <autoFilter ref="A2:AP98"/>
  <sortState ref="A3:BQ110">
    <sortCondition ref="A3:A110"/>
  </sortState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zoomScaleNormal="100" workbookViewId="0">
      <pane ySplit="3" topLeftCell="A4" activePane="bottomLeft" state="frozen"/>
      <selection sqref="A1:C1"/>
      <selection pane="bottomLeft" sqref="A1:C1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155" t="s">
        <v>97</v>
      </c>
      <c r="B1" s="155"/>
      <c r="C1" s="155"/>
      <c r="D1" s="16"/>
      <c r="E1" s="21"/>
      <c r="F1" s="21"/>
    </row>
    <row r="2" spans="1:8" ht="6.75" customHeight="1" thickBot="1" x14ac:dyDescent="0.3"/>
    <row r="3" spans="1:8" ht="24.75" customHeight="1" thickBot="1" x14ac:dyDescent="0.3">
      <c r="A3" s="159" t="s">
        <v>4</v>
      </c>
      <c r="B3" s="159"/>
      <c r="C3" s="159"/>
      <c r="D3" s="23"/>
      <c r="E3" s="1" t="s">
        <v>91</v>
      </c>
      <c r="F3" s="20"/>
    </row>
    <row r="4" spans="1:8" ht="6" customHeight="1" x14ac:dyDescent="0.25"/>
    <row r="5" spans="1:8" x14ac:dyDescent="0.25">
      <c r="A5" s="153" t="s">
        <v>110</v>
      </c>
      <c r="B5" s="157" t="s">
        <v>145</v>
      </c>
      <c r="C5" s="158"/>
      <c r="E5" s="5"/>
      <c r="F5" s="6"/>
    </row>
    <row r="6" spans="1:8" x14ac:dyDescent="0.25">
      <c r="A6" s="154"/>
      <c r="B6" s="25" t="s">
        <v>98</v>
      </c>
      <c r="C6" s="25" t="s">
        <v>99</v>
      </c>
      <c r="E6" s="5"/>
      <c r="F6" s="6"/>
    </row>
    <row r="7" spans="1:8" s="128" customFormat="1" ht="12.75" x14ac:dyDescent="0.2">
      <c r="A7" s="126" t="s">
        <v>139</v>
      </c>
      <c r="B7" s="127">
        <v>1175570.8</v>
      </c>
      <c r="C7" s="135">
        <v>1085224.0900000001</v>
      </c>
      <c r="E7" s="33"/>
      <c r="F7" s="36"/>
      <c r="G7" s="36"/>
      <c r="H7" s="139"/>
    </row>
    <row r="8" spans="1:8" s="128" customFormat="1" ht="25.5" x14ac:dyDescent="0.2">
      <c r="A8" s="126" t="s">
        <v>113</v>
      </c>
      <c r="B8" s="127">
        <v>69757.679999999993</v>
      </c>
      <c r="C8" s="135">
        <v>61417.33</v>
      </c>
      <c r="E8" s="33"/>
      <c r="F8" s="36"/>
      <c r="G8" s="36"/>
      <c r="H8" s="139"/>
    </row>
    <row r="9" spans="1:8" s="128" customFormat="1" ht="12.75" x14ac:dyDescent="0.25">
      <c r="A9" s="126" t="s">
        <v>140</v>
      </c>
      <c r="B9" s="135">
        <v>573936.91</v>
      </c>
      <c r="C9" s="135">
        <v>532777.43000000005</v>
      </c>
      <c r="E9" s="33"/>
      <c r="F9" s="36"/>
      <c r="G9" s="36"/>
    </row>
    <row r="10" spans="1:8" s="128" customFormat="1" ht="25.5" x14ac:dyDescent="0.2">
      <c r="A10" s="126" t="s">
        <v>129</v>
      </c>
      <c r="B10" s="127">
        <v>180717.27</v>
      </c>
      <c r="C10" s="135">
        <v>166276.1</v>
      </c>
      <c r="E10" s="33"/>
      <c r="F10" s="36"/>
      <c r="G10" s="36"/>
      <c r="H10" s="139"/>
    </row>
    <row r="11" spans="1:8" s="128" customFormat="1" ht="12.75" x14ac:dyDescent="0.2">
      <c r="A11" s="126" t="s">
        <v>111</v>
      </c>
      <c r="B11" s="127">
        <v>148145.4</v>
      </c>
      <c r="C11" s="135">
        <v>136260.97</v>
      </c>
      <c r="E11" s="33"/>
      <c r="F11" s="36"/>
      <c r="G11" s="36"/>
      <c r="H11" s="139"/>
    </row>
    <row r="12" spans="1:8" s="128" customFormat="1" ht="12.75" x14ac:dyDescent="0.2">
      <c r="A12" s="126" t="s">
        <v>102</v>
      </c>
      <c r="B12" s="127">
        <v>30875.759999999998</v>
      </c>
      <c r="C12" s="135">
        <v>28942.09</v>
      </c>
      <c r="E12" s="33"/>
      <c r="F12" s="36"/>
      <c r="G12" s="36"/>
      <c r="H12" s="139"/>
    </row>
    <row r="13" spans="1:8" s="128" customFormat="1" ht="12.75" x14ac:dyDescent="0.2">
      <c r="A13" s="126" t="s">
        <v>103</v>
      </c>
      <c r="B13" s="127">
        <v>0</v>
      </c>
      <c r="C13" s="135">
        <v>0</v>
      </c>
      <c r="E13" s="33"/>
      <c r="F13" s="36"/>
      <c r="G13" s="36"/>
      <c r="H13" s="139"/>
    </row>
    <row r="14" spans="1:8" s="128" customFormat="1" ht="12.75" x14ac:dyDescent="0.2">
      <c r="A14" s="126" t="s">
        <v>112</v>
      </c>
      <c r="B14" s="127">
        <v>260266.97</v>
      </c>
      <c r="C14" s="135">
        <v>230831.61</v>
      </c>
      <c r="E14" s="33"/>
      <c r="F14" s="36"/>
      <c r="G14" s="36"/>
      <c r="H14" s="139"/>
    </row>
    <row r="15" spans="1:8" s="128" customFormat="1" ht="12.75" x14ac:dyDescent="0.25">
      <c r="A15" s="126" t="s">
        <v>141</v>
      </c>
      <c r="B15" s="135">
        <v>0</v>
      </c>
      <c r="C15" s="135">
        <v>0</v>
      </c>
      <c r="E15" s="33"/>
      <c r="F15" s="36"/>
      <c r="G15" s="36"/>
    </row>
    <row r="16" spans="1:8" s="128" customFormat="1" ht="12.75" x14ac:dyDescent="0.25">
      <c r="A16" s="126" t="s">
        <v>114</v>
      </c>
      <c r="B16" s="135">
        <v>323293.92</v>
      </c>
      <c r="C16" s="135">
        <v>291255.09000000003</v>
      </c>
      <c r="E16" s="33"/>
      <c r="F16" s="36"/>
      <c r="G16" s="36"/>
    </row>
    <row r="17" spans="1:8" s="128" customFormat="1" ht="12.75" x14ac:dyDescent="0.25">
      <c r="A17" s="126" t="s">
        <v>142</v>
      </c>
      <c r="B17" s="135">
        <v>0</v>
      </c>
      <c r="C17" s="135">
        <v>0</v>
      </c>
      <c r="E17" s="33"/>
      <c r="F17" s="36"/>
      <c r="G17" s="36"/>
    </row>
    <row r="18" spans="1:8" s="128" customFormat="1" ht="12.75" x14ac:dyDescent="0.2">
      <c r="A18" s="126" t="s">
        <v>115</v>
      </c>
      <c r="B18" s="127">
        <v>0</v>
      </c>
      <c r="C18" s="135">
        <v>0</v>
      </c>
      <c r="E18" s="33"/>
      <c r="F18" s="36"/>
      <c r="G18" s="36"/>
      <c r="H18" s="139"/>
    </row>
    <row r="19" spans="1:8" s="128" customFormat="1" ht="12.75" x14ac:dyDescent="0.25">
      <c r="A19" s="126" t="s">
        <v>372</v>
      </c>
      <c r="B19" s="135">
        <v>81335.28</v>
      </c>
      <c r="C19" s="135">
        <v>70703.81</v>
      </c>
      <c r="E19" s="33"/>
      <c r="F19" s="36"/>
      <c r="G19" s="36"/>
    </row>
    <row r="20" spans="1:8" s="128" customFormat="1" ht="12.75" x14ac:dyDescent="0.25">
      <c r="A20" s="126" t="s">
        <v>143</v>
      </c>
      <c r="B20" s="127">
        <v>0</v>
      </c>
      <c r="C20" s="135">
        <v>0</v>
      </c>
      <c r="E20" s="33"/>
      <c r="F20" s="36"/>
      <c r="G20" s="36"/>
    </row>
    <row r="21" spans="1:8" s="128" customFormat="1" ht="25.5" x14ac:dyDescent="0.25">
      <c r="A21" s="126" t="s">
        <v>116</v>
      </c>
      <c r="B21" s="127">
        <v>2037740.02</v>
      </c>
      <c r="C21" s="135">
        <v>1856958.37</v>
      </c>
      <c r="E21" s="33"/>
      <c r="F21" s="36"/>
      <c r="G21" s="36"/>
    </row>
    <row r="22" spans="1:8" s="128" customFormat="1" ht="25.5" x14ac:dyDescent="0.25">
      <c r="A22" s="126" t="s">
        <v>117</v>
      </c>
      <c r="B22" s="127">
        <v>3632860.89</v>
      </c>
      <c r="C22" s="135">
        <v>3277170.96</v>
      </c>
      <c r="E22" s="33"/>
      <c r="F22" s="36"/>
      <c r="G22" s="36"/>
    </row>
    <row r="23" spans="1:8" s="128" customFormat="1" ht="12.75" x14ac:dyDescent="0.25">
      <c r="A23" s="126" t="s">
        <v>118</v>
      </c>
      <c r="B23" s="135">
        <v>55318.62</v>
      </c>
      <c r="C23" s="135">
        <v>51522.559999999998</v>
      </c>
      <c r="E23" s="33"/>
      <c r="F23" s="36"/>
      <c r="G23" s="36"/>
    </row>
    <row r="24" spans="1:8" s="128" customFormat="1" ht="12.75" x14ac:dyDescent="0.2">
      <c r="A24" s="126" t="s">
        <v>119</v>
      </c>
      <c r="B24" s="127">
        <v>0</v>
      </c>
      <c r="C24" s="135">
        <v>0</v>
      </c>
      <c r="E24" s="33"/>
      <c r="F24" s="36"/>
      <c r="G24" s="36"/>
      <c r="H24" s="139"/>
    </row>
    <row r="25" spans="1:8" s="128" customFormat="1" ht="12.75" x14ac:dyDescent="0.25">
      <c r="A25" s="126" t="s">
        <v>120</v>
      </c>
      <c r="B25" s="135">
        <v>150231.51999999999</v>
      </c>
      <c r="C25" s="135">
        <v>130676.26</v>
      </c>
      <c r="E25" s="33"/>
      <c r="F25" s="36"/>
      <c r="G25" s="36"/>
    </row>
    <row r="26" spans="1:8" s="128" customFormat="1" ht="12.75" x14ac:dyDescent="0.2">
      <c r="A26" s="126" t="s">
        <v>180</v>
      </c>
      <c r="B26" s="127">
        <v>95779.199999999997</v>
      </c>
      <c r="C26" s="135">
        <v>66842.94</v>
      </c>
      <c r="E26" s="33"/>
      <c r="F26" s="142"/>
      <c r="G26" s="142"/>
      <c r="H26" s="139"/>
    </row>
    <row r="27" spans="1:8" s="128" customFormat="1" ht="12.75" x14ac:dyDescent="0.2">
      <c r="A27" s="126" t="s">
        <v>100</v>
      </c>
      <c r="B27" s="127">
        <v>0</v>
      </c>
      <c r="C27" s="135">
        <v>0</v>
      </c>
      <c r="E27" s="33"/>
      <c r="F27" s="142"/>
      <c r="G27" s="142"/>
      <c r="H27" s="139"/>
    </row>
    <row r="28" spans="1:8" x14ac:dyDescent="0.25">
      <c r="A28" s="17" t="s">
        <v>144</v>
      </c>
      <c r="B28" s="28">
        <f>SUM(B7:B27)</f>
        <v>8815830.2399999984</v>
      </c>
      <c r="C28" s="28">
        <f>SUM(C7:C27)</f>
        <v>7986859.6100000003</v>
      </c>
      <c r="E28" s="34"/>
      <c r="F28" s="47"/>
      <c r="G28" s="47"/>
    </row>
    <row r="29" spans="1:8" ht="15" x14ac:dyDescent="0.25">
      <c r="B29" s="18"/>
      <c r="C29" s="18"/>
      <c r="F29" s="44"/>
      <c r="G29" s="44"/>
    </row>
    <row r="30" spans="1:8" x14ac:dyDescent="0.25">
      <c r="A30" s="25" t="s">
        <v>110</v>
      </c>
      <c r="B30" s="26" t="s">
        <v>146</v>
      </c>
      <c r="F30" s="44"/>
      <c r="G30" s="44"/>
    </row>
    <row r="31" spans="1:8" s="128" customFormat="1" ht="12.75" x14ac:dyDescent="0.2">
      <c r="A31" s="126" t="s">
        <v>147</v>
      </c>
      <c r="B31" s="127">
        <f>SUM(B32:B40)</f>
        <v>1292711.46</v>
      </c>
      <c r="E31" s="33"/>
      <c r="F31" s="144"/>
      <c r="G31" s="145"/>
      <c r="H31" s="139"/>
    </row>
    <row r="32" spans="1:8" s="128" customFormat="1" ht="12.75" x14ac:dyDescent="0.2">
      <c r="A32" s="129" t="s">
        <v>121</v>
      </c>
      <c r="B32" s="130">
        <v>192728.4</v>
      </c>
      <c r="E32" s="33"/>
      <c r="F32" s="36"/>
      <c r="G32" s="145"/>
      <c r="H32" s="139"/>
    </row>
    <row r="33" spans="1:8" s="128" customFormat="1" ht="12.75" x14ac:dyDescent="0.2">
      <c r="A33" s="129" t="s">
        <v>122</v>
      </c>
      <c r="B33" s="130">
        <v>178318.8</v>
      </c>
      <c r="E33" s="33"/>
      <c r="F33" s="36"/>
      <c r="G33" s="145"/>
      <c r="H33" s="139"/>
    </row>
    <row r="34" spans="1:8" s="128" customFormat="1" ht="25.5" x14ac:dyDescent="0.2">
      <c r="A34" s="129" t="s">
        <v>123</v>
      </c>
      <c r="B34" s="130">
        <v>188675.7</v>
      </c>
      <c r="E34" s="33"/>
      <c r="F34" s="36"/>
      <c r="G34" s="145"/>
      <c r="H34" s="139"/>
    </row>
    <row r="35" spans="1:8" s="128" customFormat="1" ht="25.5" x14ac:dyDescent="0.2">
      <c r="A35" s="129" t="s">
        <v>124</v>
      </c>
      <c r="B35" s="130">
        <v>23415.599999999999</v>
      </c>
      <c r="E35" s="33"/>
      <c r="F35" s="36"/>
      <c r="G35" s="145"/>
      <c r="H35" s="139"/>
    </row>
    <row r="36" spans="1:8" s="128" customFormat="1" ht="12.75" x14ac:dyDescent="0.2">
      <c r="A36" s="129" t="s">
        <v>125</v>
      </c>
      <c r="B36" s="130">
        <v>7204.8</v>
      </c>
      <c r="E36" s="33"/>
      <c r="F36" s="36"/>
      <c r="G36" s="145"/>
      <c r="H36" s="139"/>
    </row>
    <row r="37" spans="1:8" s="128" customFormat="1" ht="12.75" x14ac:dyDescent="0.2">
      <c r="A37" s="129" t="s">
        <v>126</v>
      </c>
      <c r="B37" s="130">
        <v>18169.68</v>
      </c>
      <c r="E37" s="33"/>
      <c r="F37" s="36"/>
      <c r="G37" s="145"/>
      <c r="H37" s="139"/>
    </row>
    <row r="38" spans="1:8" s="128" customFormat="1" ht="12.75" x14ac:dyDescent="0.2">
      <c r="A38" s="129" t="s">
        <v>127</v>
      </c>
      <c r="B38" s="130">
        <v>645710.71</v>
      </c>
      <c r="E38" s="33"/>
      <c r="F38" s="36"/>
      <c r="G38" s="145"/>
      <c r="H38" s="139"/>
    </row>
    <row r="39" spans="1:8" s="128" customFormat="1" ht="12.75" x14ac:dyDescent="0.2">
      <c r="A39" s="129" t="s">
        <v>128</v>
      </c>
      <c r="B39" s="130">
        <v>7678.08</v>
      </c>
      <c r="E39" s="33"/>
      <c r="F39" s="36"/>
      <c r="G39" s="145"/>
      <c r="H39" s="139"/>
    </row>
    <row r="40" spans="1:8" s="128" customFormat="1" ht="25.5" x14ac:dyDescent="0.2">
      <c r="A40" s="129" t="s">
        <v>131</v>
      </c>
      <c r="B40" s="130">
        <v>30809.69</v>
      </c>
      <c r="E40" s="33"/>
      <c r="F40" s="36"/>
      <c r="G40" s="145"/>
      <c r="H40" s="139"/>
    </row>
    <row r="41" spans="1:8" s="128" customFormat="1" ht="12.75" x14ac:dyDescent="0.2">
      <c r="A41" s="126" t="s">
        <v>148</v>
      </c>
      <c r="B41" s="127">
        <v>217240</v>
      </c>
      <c r="E41" s="33"/>
      <c r="F41" s="36"/>
      <c r="G41" s="145"/>
      <c r="H41" s="139"/>
    </row>
    <row r="42" spans="1:8" s="128" customFormat="1" ht="25.5" x14ac:dyDescent="0.2">
      <c r="A42" s="126" t="s">
        <v>101</v>
      </c>
      <c r="B42" s="127">
        <v>179219.4</v>
      </c>
      <c r="E42" s="33"/>
      <c r="F42" s="36"/>
      <c r="G42" s="145"/>
      <c r="H42" s="139"/>
    </row>
    <row r="43" spans="1:8" s="128" customFormat="1" ht="12.75" x14ac:dyDescent="0.2">
      <c r="A43" s="126" t="s">
        <v>130</v>
      </c>
      <c r="B43" s="127">
        <v>148148.70000000001</v>
      </c>
      <c r="E43" s="33"/>
      <c r="F43" s="36"/>
      <c r="G43" s="145"/>
      <c r="H43" s="139"/>
    </row>
    <row r="44" spans="1:8" s="128" customFormat="1" ht="12.75" x14ac:dyDescent="0.2">
      <c r="A44" s="126" t="s">
        <v>336</v>
      </c>
      <c r="B44" s="127">
        <v>30620.400000000001</v>
      </c>
      <c r="E44" s="33"/>
      <c r="F44" s="36"/>
      <c r="G44" s="145"/>
      <c r="H44" s="139"/>
    </row>
    <row r="45" spans="1:8" s="128" customFormat="1" ht="12.75" x14ac:dyDescent="0.2">
      <c r="A45" s="126" t="s">
        <v>337</v>
      </c>
      <c r="B45" s="127">
        <v>0</v>
      </c>
      <c r="E45" s="33"/>
      <c r="F45" s="36"/>
      <c r="G45" s="145"/>
      <c r="H45" s="139"/>
    </row>
    <row r="46" spans="1:8" s="128" customFormat="1" ht="12.75" x14ac:dyDescent="0.2">
      <c r="A46" s="126" t="s">
        <v>338</v>
      </c>
      <c r="B46" s="127">
        <v>237148.46</v>
      </c>
      <c r="E46" s="33"/>
      <c r="F46" s="36"/>
      <c r="G46" s="145"/>
      <c r="H46" s="139"/>
    </row>
    <row r="47" spans="1:8" s="128" customFormat="1" ht="12.75" x14ac:dyDescent="0.2">
      <c r="A47" s="126" t="s">
        <v>104</v>
      </c>
      <c r="B47" s="127">
        <v>24074.880000000001</v>
      </c>
      <c r="E47" s="33"/>
      <c r="F47" s="36"/>
      <c r="G47" s="145"/>
      <c r="H47" s="139"/>
    </row>
    <row r="48" spans="1:8" s="128" customFormat="1" ht="12.75" x14ac:dyDescent="0.2">
      <c r="A48" s="126" t="s">
        <v>339</v>
      </c>
      <c r="B48" s="127">
        <v>320613.59999999998</v>
      </c>
      <c r="E48" s="33"/>
      <c r="F48" s="36"/>
      <c r="G48" s="145"/>
      <c r="H48" s="139"/>
    </row>
    <row r="49" spans="1:8" s="128" customFormat="1" ht="12.75" x14ac:dyDescent="0.2">
      <c r="A49" s="126" t="s">
        <v>340</v>
      </c>
      <c r="B49" s="127">
        <v>0</v>
      </c>
      <c r="E49" s="33"/>
      <c r="F49" s="36"/>
      <c r="G49" s="145"/>
      <c r="H49" s="139"/>
    </row>
    <row r="50" spans="1:8" s="128" customFormat="1" ht="12.75" x14ac:dyDescent="0.2">
      <c r="A50" s="131" t="s">
        <v>341</v>
      </c>
      <c r="B50" s="127">
        <v>0</v>
      </c>
      <c r="E50" s="33"/>
      <c r="F50" s="36"/>
      <c r="G50" s="145"/>
      <c r="H50" s="139"/>
    </row>
    <row r="51" spans="1:8" s="128" customFormat="1" ht="12.75" x14ac:dyDescent="0.2">
      <c r="A51" s="126" t="s">
        <v>371</v>
      </c>
      <c r="B51" s="127">
        <v>90069.22</v>
      </c>
      <c r="E51" s="33"/>
      <c r="F51" s="36"/>
      <c r="G51" s="145"/>
      <c r="H51" s="139"/>
    </row>
    <row r="52" spans="1:8" s="128" customFormat="1" ht="12.75" x14ac:dyDescent="0.2">
      <c r="A52" s="131" t="s">
        <v>343</v>
      </c>
      <c r="B52" s="132">
        <v>0</v>
      </c>
      <c r="E52" s="33"/>
      <c r="F52" s="36"/>
      <c r="G52" s="145"/>
      <c r="H52" s="139"/>
    </row>
    <row r="53" spans="1:8" s="128" customFormat="1" ht="25.5" x14ac:dyDescent="0.2">
      <c r="A53" s="126" t="s">
        <v>346</v>
      </c>
      <c r="B53" s="127">
        <v>1952593.83</v>
      </c>
      <c r="E53" s="33"/>
      <c r="F53" s="36"/>
      <c r="G53" s="145"/>
      <c r="H53" s="139"/>
    </row>
    <row r="54" spans="1:8" s="128" customFormat="1" ht="12.75" x14ac:dyDescent="0.25">
      <c r="A54" s="133" t="s">
        <v>134</v>
      </c>
      <c r="B54" s="130">
        <v>14671.86</v>
      </c>
      <c r="E54" s="33"/>
      <c r="F54" s="36"/>
      <c r="G54" s="143"/>
    </row>
    <row r="55" spans="1:8" s="128" customFormat="1" ht="12.75" x14ac:dyDescent="0.2">
      <c r="A55" s="133" t="s">
        <v>181</v>
      </c>
      <c r="B55" s="130">
        <v>24975.97</v>
      </c>
      <c r="F55" s="142"/>
      <c r="G55" s="143"/>
      <c r="H55" s="139"/>
    </row>
    <row r="56" spans="1:8" s="128" customFormat="1" ht="12.75" x14ac:dyDescent="0.2">
      <c r="A56" s="126" t="s">
        <v>344</v>
      </c>
      <c r="B56" s="127">
        <v>3097743.48</v>
      </c>
      <c r="E56" s="33"/>
      <c r="F56" s="36"/>
      <c r="H56" s="139"/>
    </row>
    <row r="57" spans="1:8" s="128" customFormat="1" ht="12.75" x14ac:dyDescent="0.2">
      <c r="A57" s="133" t="s">
        <v>135</v>
      </c>
      <c r="B57" s="130">
        <v>30109.85</v>
      </c>
      <c r="F57" s="36"/>
      <c r="G57" s="143"/>
      <c r="H57" s="139"/>
    </row>
    <row r="58" spans="1:8" s="128" customFormat="1" ht="12.75" x14ac:dyDescent="0.2">
      <c r="A58" s="126" t="s">
        <v>345</v>
      </c>
      <c r="B58" s="127">
        <v>63447.96</v>
      </c>
      <c r="E58" s="33"/>
      <c r="F58" s="36"/>
      <c r="G58" s="145"/>
      <c r="H58" s="139"/>
    </row>
    <row r="59" spans="1:8" s="128" customFormat="1" ht="12.75" x14ac:dyDescent="0.2">
      <c r="A59" s="131" t="s">
        <v>107</v>
      </c>
      <c r="B59" s="132">
        <v>0</v>
      </c>
      <c r="E59" s="33"/>
      <c r="F59" s="36"/>
      <c r="G59" s="143"/>
      <c r="H59" s="139"/>
    </row>
    <row r="60" spans="1:8" s="128" customFormat="1" ht="12.75" x14ac:dyDescent="0.2">
      <c r="A60" s="126" t="s">
        <v>108</v>
      </c>
      <c r="B60" s="127">
        <v>0</v>
      </c>
      <c r="E60" s="33"/>
      <c r="F60" s="36"/>
      <c r="G60" s="145"/>
      <c r="H60" s="139"/>
    </row>
    <row r="61" spans="1:8" s="128" customFormat="1" ht="12.75" x14ac:dyDescent="0.2">
      <c r="A61" s="131" t="s">
        <v>109</v>
      </c>
      <c r="B61" s="127">
        <v>0</v>
      </c>
      <c r="E61" s="33"/>
      <c r="F61" s="142"/>
      <c r="G61" s="145"/>
      <c r="H61" s="139"/>
    </row>
    <row r="62" spans="1:8" s="128" customFormat="1" ht="25.5" x14ac:dyDescent="0.2">
      <c r="A62" s="126" t="s">
        <v>185</v>
      </c>
      <c r="B62" s="134">
        <v>0</v>
      </c>
      <c r="E62" s="33"/>
      <c r="F62" s="142"/>
      <c r="G62" s="145"/>
      <c r="H62" s="139"/>
    </row>
    <row r="63" spans="1:8" ht="15" x14ac:dyDescent="0.25">
      <c r="A63" s="17" t="s">
        <v>149</v>
      </c>
      <c r="B63" s="27">
        <f>B31+B41+B42+B43+B46+B44+B45+B47+B49+B48+B51+B58+B53+B50+B56+B52+B59+B60+B61+B62</f>
        <v>7653631.3900000006</v>
      </c>
      <c r="E63" s="33"/>
      <c r="F63" s="36"/>
      <c r="G63" s="44"/>
      <c r="H63"/>
    </row>
    <row r="64" spans="1:8" ht="4.5" customHeight="1" x14ac:dyDescent="0.25">
      <c r="B64" s="2"/>
      <c r="E64" s="40"/>
      <c r="F64" s="48"/>
      <c r="G64" s="44"/>
    </row>
    <row r="65" spans="1:7" x14ac:dyDescent="0.25">
      <c r="A65" s="17" t="s">
        <v>137</v>
      </c>
      <c r="B65" s="27">
        <f>C28-B63</f>
        <v>333228.21999999974</v>
      </c>
      <c r="E65" s="42"/>
      <c r="F65" s="49"/>
      <c r="G65" s="44"/>
    </row>
  </sheetData>
  <mergeCells count="4">
    <mergeCell ref="A1:C1"/>
    <mergeCell ref="A3:C3"/>
    <mergeCell ref="A5:A6"/>
    <mergeCell ref="B5:C5"/>
  </mergeCells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scale="8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zoomScaleNormal="100" workbookViewId="0">
      <pane ySplit="3" topLeftCell="A4" activePane="bottomLeft" state="frozen"/>
      <selection sqref="A1:C1"/>
      <selection pane="bottomLeft" sqref="A1:C1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155" t="s">
        <v>97</v>
      </c>
      <c r="B1" s="155"/>
      <c r="C1" s="155"/>
      <c r="D1" s="16"/>
      <c r="E1" s="21"/>
      <c r="F1" s="21"/>
    </row>
    <row r="2" spans="1:8" ht="6.75" customHeight="1" thickBot="1" x14ac:dyDescent="0.3"/>
    <row r="3" spans="1:8" ht="24.75" customHeight="1" thickBot="1" x14ac:dyDescent="0.3">
      <c r="A3" s="159" t="s">
        <v>5</v>
      </c>
      <c r="B3" s="159"/>
      <c r="C3" s="159"/>
      <c r="D3" s="23"/>
      <c r="E3" s="1" t="s">
        <v>91</v>
      </c>
      <c r="F3" s="20"/>
    </row>
    <row r="4" spans="1:8" ht="6" customHeight="1" x14ac:dyDescent="0.25"/>
    <row r="5" spans="1:8" x14ac:dyDescent="0.25">
      <c r="A5" s="153" t="s">
        <v>110</v>
      </c>
      <c r="B5" s="157" t="s">
        <v>145</v>
      </c>
      <c r="C5" s="158"/>
      <c r="E5" s="5"/>
      <c r="F5" s="6"/>
    </row>
    <row r="6" spans="1:8" x14ac:dyDescent="0.25">
      <c r="A6" s="154"/>
      <c r="B6" s="25" t="s">
        <v>98</v>
      </c>
      <c r="C6" s="25" t="s">
        <v>99</v>
      </c>
      <c r="E6" s="5"/>
      <c r="F6" s="6"/>
    </row>
    <row r="7" spans="1:8" s="128" customFormat="1" ht="12.75" x14ac:dyDescent="0.2">
      <c r="A7" s="126" t="s">
        <v>139</v>
      </c>
      <c r="B7" s="127">
        <v>1290285.54</v>
      </c>
      <c r="C7" s="135">
        <v>1273304.79</v>
      </c>
      <c r="E7" s="33"/>
      <c r="F7" s="36"/>
      <c r="G7" s="36"/>
      <c r="H7" s="139"/>
    </row>
    <row r="8" spans="1:8" s="128" customFormat="1" ht="25.5" x14ac:dyDescent="0.2">
      <c r="A8" s="126" t="s">
        <v>113</v>
      </c>
      <c r="B8" s="127">
        <v>247592.78</v>
      </c>
      <c r="C8" s="135">
        <v>235033.44</v>
      </c>
      <c r="E8" s="33"/>
      <c r="F8" s="36"/>
      <c r="G8" s="36"/>
      <c r="H8" s="139"/>
    </row>
    <row r="9" spans="1:8" s="128" customFormat="1" ht="12.75" x14ac:dyDescent="0.25">
      <c r="A9" s="126" t="s">
        <v>140</v>
      </c>
      <c r="B9" s="135">
        <v>629943.96</v>
      </c>
      <c r="C9" s="135">
        <v>624940.09</v>
      </c>
      <c r="E9" s="33"/>
      <c r="F9" s="36"/>
      <c r="G9" s="36"/>
    </row>
    <row r="10" spans="1:8" s="128" customFormat="1" ht="25.5" x14ac:dyDescent="0.2">
      <c r="A10" s="126" t="s">
        <v>129</v>
      </c>
      <c r="B10" s="127">
        <v>198352.14</v>
      </c>
      <c r="C10" s="135">
        <v>195175.91</v>
      </c>
      <c r="E10" s="33"/>
      <c r="F10" s="36"/>
      <c r="G10" s="36"/>
      <c r="H10" s="139"/>
    </row>
    <row r="11" spans="1:8" s="128" customFormat="1" ht="12.75" x14ac:dyDescent="0.2">
      <c r="A11" s="126" t="s">
        <v>111</v>
      </c>
      <c r="B11" s="127">
        <v>162433.01999999999</v>
      </c>
      <c r="C11" s="135">
        <v>159876.51</v>
      </c>
      <c r="E11" s="33"/>
      <c r="F11" s="36"/>
      <c r="G11" s="36"/>
      <c r="H11" s="139"/>
    </row>
    <row r="12" spans="1:8" s="128" customFormat="1" ht="12.75" x14ac:dyDescent="0.2">
      <c r="A12" s="126" t="s">
        <v>102</v>
      </c>
      <c r="B12" s="127">
        <v>33888.720000000001</v>
      </c>
      <c r="C12" s="135">
        <v>34149.99</v>
      </c>
      <c r="E12" s="33"/>
      <c r="F12" s="36"/>
      <c r="G12" s="36"/>
      <c r="H12" s="139"/>
    </row>
    <row r="13" spans="1:8" s="128" customFormat="1" ht="12.75" x14ac:dyDescent="0.2">
      <c r="A13" s="126" t="s">
        <v>103</v>
      </c>
      <c r="B13" s="127">
        <v>0</v>
      </c>
      <c r="C13" s="135">
        <v>1431.19</v>
      </c>
      <c r="E13" s="33"/>
      <c r="F13" s="36"/>
      <c r="G13" s="36"/>
      <c r="H13" s="139"/>
    </row>
    <row r="14" spans="1:8" s="128" customFormat="1" ht="12.75" x14ac:dyDescent="0.2">
      <c r="A14" s="126" t="s">
        <v>112</v>
      </c>
      <c r="B14" s="127">
        <v>252782.52</v>
      </c>
      <c r="C14" s="135">
        <v>244229.49</v>
      </c>
      <c r="E14" s="33"/>
      <c r="F14" s="36"/>
      <c r="G14" s="36"/>
      <c r="H14" s="139"/>
    </row>
    <row r="15" spans="1:8" s="128" customFormat="1" ht="12.75" x14ac:dyDescent="0.25">
      <c r="A15" s="126" t="s">
        <v>141</v>
      </c>
      <c r="B15" s="135">
        <v>981701.76</v>
      </c>
      <c r="C15" s="135">
        <v>983701.76</v>
      </c>
      <c r="E15" s="33"/>
      <c r="F15" s="36"/>
      <c r="G15" s="36"/>
    </row>
    <row r="16" spans="1:8" s="128" customFormat="1" ht="12.75" x14ac:dyDescent="0.25">
      <c r="A16" s="126" t="s">
        <v>114</v>
      </c>
      <c r="B16" s="135">
        <v>354842.16</v>
      </c>
      <c r="C16" s="135">
        <v>342952.72</v>
      </c>
      <c r="E16" s="33"/>
      <c r="F16" s="36"/>
      <c r="G16" s="36"/>
    </row>
    <row r="17" spans="1:8" s="128" customFormat="1" ht="12.75" x14ac:dyDescent="0.25">
      <c r="A17" s="126" t="s">
        <v>142</v>
      </c>
      <c r="B17" s="135">
        <v>0</v>
      </c>
      <c r="C17" s="135">
        <v>0</v>
      </c>
      <c r="E17" s="33"/>
      <c r="F17" s="36"/>
      <c r="G17" s="36"/>
    </row>
    <row r="18" spans="1:8" s="128" customFormat="1" ht="12.75" x14ac:dyDescent="0.2">
      <c r="A18" s="126" t="s">
        <v>115</v>
      </c>
      <c r="B18" s="127">
        <v>0</v>
      </c>
      <c r="C18" s="135">
        <v>0</v>
      </c>
      <c r="E18" s="33"/>
      <c r="F18" s="36"/>
      <c r="G18" s="36"/>
      <c r="H18" s="139"/>
    </row>
    <row r="19" spans="1:8" s="128" customFormat="1" ht="12.75" x14ac:dyDescent="0.25">
      <c r="A19" s="126" t="s">
        <v>372</v>
      </c>
      <c r="B19" s="135">
        <v>151146.34</v>
      </c>
      <c r="C19" s="135">
        <v>143199.35</v>
      </c>
      <c r="E19" s="33"/>
      <c r="F19" s="36"/>
      <c r="G19" s="36"/>
    </row>
    <row r="20" spans="1:8" s="128" customFormat="1" ht="12.75" x14ac:dyDescent="0.25">
      <c r="A20" s="126" t="s">
        <v>143</v>
      </c>
      <c r="B20" s="127">
        <v>0</v>
      </c>
      <c r="C20" s="135">
        <v>0</v>
      </c>
      <c r="E20" s="33"/>
      <c r="F20" s="36"/>
      <c r="G20" s="36"/>
    </row>
    <row r="21" spans="1:8" s="128" customFormat="1" ht="25.5" x14ac:dyDescent="0.25">
      <c r="A21" s="126" t="s">
        <v>116</v>
      </c>
      <c r="B21" s="127">
        <v>1196656.23</v>
      </c>
      <c r="C21" s="135">
        <v>1161307.74</v>
      </c>
      <c r="E21" s="33"/>
      <c r="F21" s="36"/>
      <c r="G21" s="36"/>
    </row>
    <row r="22" spans="1:8" s="128" customFormat="1" ht="25.5" x14ac:dyDescent="0.25">
      <c r="A22" s="126" t="s">
        <v>117</v>
      </c>
      <c r="B22" s="127">
        <v>4413641.12</v>
      </c>
      <c r="C22" s="135">
        <v>4228088.09</v>
      </c>
      <c r="E22" s="33"/>
      <c r="F22" s="36"/>
      <c r="G22" s="36"/>
    </row>
    <row r="23" spans="1:8" s="128" customFormat="1" ht="12.75" x14ac:dyDescent="0.25">
      <c r="A23" s="126" t="s">
        <v>118</v>
      </c>
      <c r="B23" s="135">
        <v>66727.199999999997</v>
      </c>
      <c r="C23" s="135">
        <v>67977.66</v>
      </c>
      <c r="E23" s="33"/>
      <c r="F23" s="36"/>
      <c r="G23" s="36"/>
    </row>
    <row r="24" spans="1:8" s="128" customFormat="1" ht="12.75" x14ac:dyDescent="0.2">
      <c r="A24" s="126" t="s">
        <v>119</v>
      </c>
      <c r="B24" s="127">
        <v>180645.02</v>
      </c>
      <c r="C24" s="135">
        <v>148297.78</v>
      </c>
      <c r="E24" s="33"/>
      <c r="F24" s="36"/>
      <c r="G24" s="36"/>
      <c r="H24" s="139"/>
    </row>
    <row r="25" spans="1:8" s="128" customFormat="1" ht="12.75" x14ac:dyDescent="0.25">
      <c r="A25" s="126" t="s">
        <v>120</v>
      </c>
      <c r="B25" s="135">
        <v>231516.13</v>
      </c>
      <c r="C25" s="135">
        <v>231516.03</v>
      </c>
      <c r="E25" s="33"/>
      <c r="F25" s="36"/>
      <c r="G25" s="36"/>
    </row>
    <row r="26" spans="1:8" s="128" customFormat="1" ht="12.75" x14ac:dyDescent="0.2">
      <c r="A26" s="126" t="s">
        <v>180</v>
      </c>
      <c r="B26" s="127">
        <v>149991.6</v>
      </c>
      <c r="C26" s="135">
        <v>137077.93</v>
      </c>
      <c r="E26" s="33"/>
      <c r="F26" s="142"/>
      <c r="G26" s="142"/>
      <c r="H26" s="139"/>
    </row>
    <row r="27" spans="1:8" s="128" customFormat="1" ht="12.75" x14ac:dyDescent="0.2">
      <c r="A27" s="126" t="s">
        <v>100</v>
      </c>
      <c r="B27" s="127">
        <v>0</v>
      </c>
      <c r="C27" s="135">
        <v>0</v>
      </c>
      <c r="E27" s="33"/>
      <c r="F27" s="142"/>
      <c r="G27" s="142"/>
      <c r="H27" s="139"/>
    </row>
    <row r="28" spans="1:8" x14ac:dyDescent="0.25">
      <c r="A28" s="17" t="s">
        <v>144</v>
      </c>
      <c r="B28" s="28">
        <f>SUM(B7:B27)</f>
        <v>10542146.239999998</v>
      </c>
      <c r="C28" s="28">
        <f>SUM(C7:C27)</f>
        <v>10212260.469999999</v>
      </c>
      <c r="E28" s="34"/>
      <c r="F28" s="47"/>
      <c r="G28" s="47"/>
    </row>
    <row r="29" spans="1:8" ht="15" x14ac:dyDescent="0.25">
      <c r="B29" s="18"/>
      <c r="C29" s="18"/>
      <c r="F29" s="44"/>
      <c r="G29" s="44"/>
    </row>
    <row r="30" spans="1:8" x14ac:dyDescent="0.25">
      <c r="A30" s="25" t="s">
        <v>110</v>
      </c>
      <c r="B30" s="26" t="s">
        <v>146</v>
      </c>
      <c r="F30" s="44"/>
      <c r="G30" s="44"/>
    </row>
    <row r="31" spans="1:8" s="128" customFormat="1" ht="12.75" x14ac:dyDescent="0.2">
      <c r="A31" s="126" t="s">
        <v>147</v>
      </c>
      <c r="B31" s="127">
        <f>SUM(B32:B40)</f>
        <v>1357594.7200000002</v>
      </c>
      <c r="E31" s="33"/>
      <c r="F31" s="144"/>
      <c r="G31" s="145"/>
      <c r="H31" s="139"/>
    </row>
    <row r="32" spans="1:8" s="128" customFormat="1" ht="12.75" x14ac:dyDescent="0.2">
      <c r="A32" s="129" t="s">
        <v>121</v>
      </c>
      <c r="B32" s="130">
        <v>211320.72</v>
      </c>
      <c r="E32" s="33"/>
      <c r="F32" s="36"/>
      <c r="G32" s="145"/>
      <c r="H32" s="139"/>
    </row>
    <row r="33" spans="1:8" s="128" customFormat="1" ht="12.75" x14ac:dyDescent="0.2">
      <c r="A33" s="129" t="s">
        <v>122</v>
      </c>
      <c r="B33" s="130">
        <v>195521.04</v>
      </c>
      <c r="E33" s="33"/>
      <c r="F33" s="36"/>
      <c r="G33" s="145"/>
      <c r="H33" s="139"/>
    </row>
    <row r="34" spans="1:8" s="128" customFormat="1" ht="25.5" x14ac:dyDescent="0.2">
      <c r="A34" s="129" t="s">
        <v>123</v>
      </c>
      <c r="B34" s="130">
        <v>206877.06</v>
      </c>
      <c r="E34" s="33"/>
      <c r="F34" s="36"/>
      <c r="G34" s="145"/>
      <c r="H34" s="139"/>
    </row>
    <row r="35" spans="1:8" s="128" customFormat="1" ht="25.5" x14ac:dyDescent="0.2">
      <c r="A35" s="129" t="s">
        <v>124</v>
      </c>
      <c r="B35" s="130">
        <v>25674.48</v>
      </c>
      <c r="E35" s="33"/>
      <c r="F35" s="36"/>
      <c r="G35" s="145"/>
      <c r="H35" s="139"/>
    </row>
    <row r="36" spans="1:8" s="128" customFormat="1" ht="12.75" x14ac:dyDescent="0.2">
      <c r="A36" s="129" t="s">
        <v>125</v>
      </c>
      <c r="B36" s="130">
        <v>7899.84</v>
      </c>
      <c r="E36" s="33"/>
      <c r="F36" s="36"/>
      <c r="G36" s="145"/>
      <c r="H36" s="139"/>
    </row>
    <row r="37" spans="1:8" s="128" customFormat="1" ht="12.75" x14ac:dyDescent="0.2">
      <c r="A37" s="129" t="s">
        <v>126</v>
      </c>
      <c r="B37" s="130">
        <v>18169.68</v>
      </c>
      <c r="E37" s="33"/>
      <c r="F37" s="36"/>
      <c r="G37" s="145"/>
      <c r="H37" s="139"/>
    </row>
    <row r="38" spans="1:8" s="128" customFormat="1" ht="12.75" x14ac:dyDescent="0.2">
      <c r="A38" s="129" t="s">
        <v>127</v>
      </c>
      <c r="B38" s="130">
        <v>598271.9</v>
      </c>
      <c r="E38" s="33"/>
      <c r="F38" s="36"/>
      <c r="G38" s="145"/>
      <c r="H38" s="139"/>
    </row>
    <row r="39" spans="1:8" s="128" customFormat="1" ht="12.75" x14ac:dyDescent="0.2">
      <c r="A39" s="129" t="s">
        <v>128</v>
      </c>
      <c r="B39" s="130">
        <v>61424.639999999999</v>
      </c>
      <c r="E39" s="33"/>
      <c r="F39" s="36"/>
      <c r="G39" s="145"/>
      <c r="H39" s="139"/>
    </row>
    <row r="40" spans="1:8" s="128" customFormat="1" ht="25.5" x14ac:dyDescent="0.2">
      <c r="A40" s="129" t="s">
        <v>131</v>
      </c>
      <c r="B40" s="130">
        <v>32435.360000000001</v>
      </c>
      <c r="E40" s="33"/>
      <c r="F40" s="36"/>
      <c r="G40" s="145"/>
      <c r="H40" s="139"/>
    </row>
    <row r="41" spans="1:8" s="128" customFormat="1" ht="12.75" x14ac:dyDescent="0.2">
      <c r="A41" s="126" t="s">
        <v>148</v>
      </c>
      <c r="B41" s="127">
        <v>3048942</v>
      </c>
      <c r="E41" s="33"/>
      <c r="F41" s="36"/>
      <c r="G41" s="145"/>
      <c r="H41" s="139"/>
    </row>
    <row r="42" spans="1:8" s="128" customFormat="1" ht="25.5" x14ac:dyDescent="0.2">
      <c r="A42" s="126" t="s">
        <v>101</v>
      </c>
      <c r="B42" s="127">
        <v>196508.52</v>
      </c>
      <c r="E42" s="33"/>
      <c r="F42" s="36"/>
      <c r="G42" s="145"/>
      <c r="H42" s="139"/>
    </row>
    <row r="43" spans="1:8" s="128" customFormat="1" ht="12.75" x14ac:dyDescent="0.2">
      <c r="A43" s="126" t="s">
        <v>130</v>
      </c>
      <c r="B43" s="127">
        <v>162440.46</v>
      </c>
      <c r="E43" s="33"/>
      <c r="F43" s="36"/>
      <c r="G43" s="145"/>
      <c r="H43" s="139"/>
    </row>
    <row r="44" spans="1:8" s="128" customFormat="1" ht="12.75" x14ac:dyDescent="0.2">
      <c r="A44" s="126" t="s">
        <v>336</v>
      </c>
      <c r="B44" s="127">
        <v>33574.32</v>
      </c>
      <c r="E44" s="33"/>
      <c r="F44" s="36"/>
      <c r="G44" s="145"/>
      <c r="H44" s="139"/>
    </row>
    <row r="45" spans="1:8" s="128" customFormat="1" ht="12.75" x14ac:dyDescent="0.2">
      <c r="A45" s="126" t="s">
        <v>337</v>
      </c>
      <c r="B45" s="127">
        <v>0</v>
      </c>
      <c r="E45" s="33"/>
      <c r="F45" s="36"/>
      <c r="G45" s="145"/>
      <c r="H45" s="139"/>
    </row>
    <row r="46" spans="1:8" s="128" customFormat="1" ht="12.75" x14ac:dyDescent="0.2">
      <c r="A46" s="126" t="s">
        <v>338</v>
      </c>
      <c r="B46" s="127">
        <v>224062.46</v>
      </c>
      <c r="E46" s="33"/>
      <c r="F46" s="36"/>
      <c r="G46" s="145"/>
      <c r="H46" s="139"/>
    </row>
    <row r="47" spans="1:8" s="128" customFormat="1" ht="12.75" x14ac:dyDescent="0.2">
      <c r="A47" s="126" t="s">
        <v>104</v>
      </c>
      <c r="B47" s="127">
        <v>30093.599999999999</v>
      </c>
      <c r="E47" s="33"/>
      <c r="F47" s="36"/>
      <c r="G47" s="145"/>
      <c r="H47" s="139"/>
    </row>
    <row r="48" spans="1:8" s="128" customFormat="1" ht="12.75" x14ac:dyDescent="0.2">
      <c r="A48" s="126" t="s">
        <v>339</v>
      </c>
      <c r="B48" s="127">
        <v>351542.88</v>
      </c>
      <c r="E48" s="33"/>
      <c r="F48" s="36"/>
      <c r="G48" s="145"/>
      <c r="H48" s="139"/>
    </row>
    <row r="49" spans="1:8" s="128" customFormat="1" ht="12.75" x14ac:dyDescent="0.2">
      <c r="A49" s="126" t="s">
        <v>340</v>
      </c>
      <c r="B49" s="127">
        <v>0</v>
      </c>
      <c r="E49" s="33"/>
      <c r="F49" s="36"/>
      <c r="G49" s="145"/>
      <c r="H49" s="139"/>
    </row>
    <row r="50" spans="1:8" s="128" customFormat="1" ht="12.75" x14ac:dyDescent="0.2">
      <c r="A50" s="131" t="s">
        <v>341</v>
      </c>
      <c r="B50" s="127">
        <v>0</v>
      </c>
      <c r="E50" s="33"/>
      <c r="F50" s="36"/>
      <c r="G50" s="145"/>
      <c r="H50" s="139"/>
    </row>
    <row r="51" spans="1:8" s="128" customFormat="1" ht="12.75" x14ac:dyDescent="0.2">
      <c r="A51" s="126" t="s">
        <v>371</v>
      </c>
      <c r="B51" s="127">
        <v>160122.56</v>
      </c>
      <c r="E51" s="33"/>
      <c r="F51" s="36"/>
      <c r="G51" s="145"/>
      <c r="H51" s="139"/>
    </row>
    <row r="52" spans="1:8" s="128" customFormat="1" ht="12.75" x14ac:dyDescent="0.2">
      <c r="A52" s="131" t="s">
        <v>343</v>
      </c>
      <c r="B52" s="132">
        <v>0</v>
      </c>
      <c r="E52" s="33"/>
      <c r="F52" s="36"/>
      <c r="G52" s="145"/>
      <c r="H52" s="139"/>
    </row>
    <row r="53" spans="1:8" s="128" customFormat="1" ht="25.5" x14ac:dyDescent="0.2">
      <c r="A53" s="126" t="s">
        <v>346</v>
      </c>
      <c r="B53" s="127">
        <v>1447517.23</v>
      </c>
      <c r="E53" s="33"/>
      <c r="F53" s="36"/>
      <c r="G53" s="145"/>
      <c r="H53" s="139"/>
    </row>
    <row r="54" spans="1:8" s="128" customFormat="1" ht="12.75" x14ac:dyDescent="0.25">
      <c r="A54" s="133" t="s">
        <v>134</v>
      </c>
      <c r="B54" s="130">
        <v>51643.26</v>
      </c>
      <c r="E54" s="33"/>
      <c r="F54" s="36"/>
      <c r="G54" s="143"/>
    </row>
    <row r="55" spans="1:8" s="128" customFormat="1" ht="12.75" x14ac:dyDescent="0.2">
      <c r="A55" s="133" t="s">
        <v>181</v>
      </c>
      <c r="B55" s="130">
        <v>88789.28</v>
      </c>
      <c r="F55" s="142"/>
      <c r="G55" s="143"/>
      <c r="H55" s="139"/>
    </row>
    <row r="56" spans="1:8" s="128" customFormat="1" ht="12.75" x14ac:dyDescent="0.2">
      <c r="A56" s="126" t="s">
        <v>344</v>
      </c>
      <c r="B56" s="127">
        <v>4285545.2</v>
      </c>
      <c r="E56" s="33"/>
      <c r="F56" s="36"/>
      <c r="H56" s="139"/>
    </row>
    <row r="57" spans="1:8" s="128" customFormat="1" ht="12.75" x14ac:dyDescent="0.2">
      <c r="A57" s="133" t="s">
        <v>135</v>
      </c>
      <c r="B57" s="130">
        <v>107160.24</v>
      </c>
      <c r="F57" s="36"/>
      <c r="G57" s="143"/>
      <c r="H57" s="139"/>
    </row>
    <row r="58" spans="1:8" s="128" customFormat="1" ht="12.75" x14ac:dyDescent="0.2">
      <c r="A58" s="126" t="s">
        <v>345</v>
      </c>
      <c r="B58" s="127">
        <v>54166.68</v>
      </c>
      <c r="E58" s="33"/>
      <c r="F58" s="36"/>
      <c r="G58" s="145"/>
      <c r="H58" s="139"/>
    </row>
    <row r="59" spans="1:8" s="128" customFormat="1" ht="12.75" x14ac:dyDescent="0.2">
      <c r="A59" s="131" t="s">
        <v>107</v>
      </c>
      <c r="B59" s="132">
        <v>0</v>
      </c>
      <c r="E59" s="33"/>
      <c r="F59" s="36"/>
      <c r="G59" s="143"/>
      <c r="H59" s="139"/>
    </row>
    <row r="60" spans="1:8" s="128" customFormat="1" ht="12.75" x14ac:dyDescent="0.2">
      <c r="A60" s="126" t="s">
        <v>108</v>
      </c>
      <c r="B60" s="127">
        <v>301176.71000000002</v>
      </c>
      <c r="E60" s="33"/>
      <c r="F60" s="36"/>
      <c r="G60" s="145"/>
      <c r="H60" s="139"/>
    </row>
    <row r="61" spans="1:8" s="128" customFormat="1" ht="12.75" x14ac:dyDescent="0.2">
      <c r="A61" s="131" t="s">
        <v>109</v>
      </c>
      <c r="B61" s="127">
        <v>0</v>
      </c>
      <c r="E61" s="33"/>
      <c r="F61" s="142"/>
      <c r="G61" s="145"/>
      <c r="H61" s="139"/>
    </row>
    <row r="62" spans="1:8" s="128" customFormat="1" ht="25.5" x14ac:dyDescent="0.2">
      <c r="A62" s="126" t="s">
        <v>185</v>
      </c>
      <c r="B62" s="134">
        <v>0</v>
      </c>
      <c r="E62" s="33"/>
      <c r="F62" s="142"/>
      <c r="G62" s="145"/>
      <c r="H62" s="139"/>
    </row>
    <row r="63" spans="1:8" ht="15" x14ac:dyDescent="0.25">
      <c r="A63" s="17" t="s">
        <v>149</v>
      </c>
      <c r="B63" s="27">
        <f>B31+B41+B42+B43+B46+B44+B45+B47+B49+B48+B51+B58+B53+B50+B56+B52+B59+B60+B61+B62</f>
        <v>11653287.34</v>
      </c>
      <c r="E63" s="33"/>
      <c r="F63" s="36"/>
      <c r="G63" s="44"/>
      <c r="H63"/>
    </row>
    <row r="64" spans="1:8" ht="4.5" customHeight="1" x14ac:dyDescent="0.25">
      <c r="B64" s="2"/>
      <c r="E64" s="40"/>
      <c r="F64" s="48"/>
      <c r="G64" s="44"/>
    </row>
    <row r="65" spans="1:7" x14ac:dyDescent="0.25">
      <c r="A65" s="17" t="s">
        <v>137</v>
      </c>
      <c r="B65" s="27">
        <f>C28-B63</f>
        <v>-1441026.870000001</v>
      </c>
      <c r="E65" s="40"/>
      <c r="F65" s="48"/>
      <c r="G65" s="44"/>
    </row>
  </sheetData>
  <mergeCells count="4">
    <mergeCell ref="A1:C1"/>
    <mergeCell ref="A3:C3"/>
    <mergeCell ref="A5:A6"/>
    <mergeCell ref="B5:C5"/>
  </mergeCells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scale="8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zoomScaleNormal="100" workbookViewId="0">
      <pane ySplit="3" topLeftCell="A4" activePane="bottomLeft" state="frozen"/>
      <selection sqref="A1:C1"/>
      <selection pane="bottomLeft" sqref="A1:C1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155" t="s">
        <v>97</v>
      </c>
      <c r="B1" s="155"/>
      <c r="C1" s="155"/>
      <c r="D1" s="16"/>
      <c r="E1" s="21"/>
      <c r="F1" s="21"/>
    </row>
    <row r="2" spans="1:8" ht="6.75" customHeight="1" thickBot="1" x14ac:dyDescent="0.3"/>
    <row r="3" spans="1:8" ht="24.75" customHeight="1" thickBot="1" x14ac:dyDescent="0.3">
      <c r="A3" s="159" t="s">
        <v>6</v>
      </c>
      <c r="B3" s="159"/>
      <c r="C3" s="159"/>
      <c r="D3" s="23"/>
      <c r="E3" s="1" t="s">
        <v>91</v>
      </c>
      <c r="F3" s="20"/>
    </row>
    <row r="4" spans="1:8" ht="6" customHeight="1" x14ac:dyDescent="0.25"/>
    <row r="5" spans="1:8" x14ac:dyDescent="0.25">
      <c r="A5" s="153" t="s">
        <v>110</v>
      </c>
      <c r="B5" s="157" t="s">
        <v>145</v>
      </c>
      <c r="C5" s="158"/>
      <c r="E5" s="5"/>
      <c r="F5" s="6"/>
    </row>
    <row r="6" spans="1:8" x14ac:dyDescent="0.25">
      <c r="A6" s="154"/>
      <c r="B6" s="25" t="s">
        <v>98</v>
      </c>
      <c r="C6" s="25" t="s">
        <v>99</v>
      </c>
      <c r="E6" s="5"/>
      <c r="F6" s="6"/>
    </row>
    <row r="7" spans="1:8" s="128" customFormat="1" ht="12.75" x14ac:dyDescent="0.2">
      <c r="A7" s="126" t="s">
        <v>139</v>
      </c>
      <c r="B7" s="127">
        <v>964274.16</v>
      </c>
      <c r="C7" s="135">
        <v>959869.48</v>
      </c>
      <c r="E7" s="33"/>
      <c r="F7" s="36"/>
      <c r="G7" s="36"/>
      <c r="H7" s="139"/>
    </row>
    <row r="8" spans="1:8" s="128" customFormat="1" ht="25.5" x14ac:dyDescent="0.2">
      <c r="A8" s="126" t="s">
        <v>113</v>
      </c>
      <c r="B8" s="127">
        <v>53539.12</v>
      </c>
      <c r="C8" s="135">
        <v>52086.17</v>
      </c>
      <c r="E8" s="33"/>
      <c r="F8" s="36"/>
      <c r="G8" s="36"/>
      <c r="H8" s="139"/>
    </row>
    <row r="9" spans="1:8" s="128" customFormat="1" ht="12.75" x14ac:dyDescent="0.25">
      <c r="A9" s="126" t="s">
        <v>140</v>
      </c>
      <c r="B9" s="135">
        <v>470777.16</v>
      </c>
      <c r="C9" s="135">
        <v>469181.62</v>
      </c>
      <c r="E9" s="33"/>
      <c r="F9" s="36"/>
      <c r="G9" s="36"/>
    </row>
    <row r="10" spans="1:8" s="128" customFormat="1" ht="25.5" x14ac:dyDescent="0.2">
      <c r="A10" s="126" t="s">
        <v>129</v>
      </c>
      <c r="B10" s="127">
        <v>148235.70000000001</v>
      </c>
      <c r="C10" s="135">
        <v>147454.6</v>
      </c>
      <c r="E10" s="33"/>
      <c r="F10" s="36"/>
      <c r="G10" s="36"/>
      <c r="H10" s="139"/>
    </row>
    <row r="11" spans="1:8" s="128" customFormat="1" ht="12.75" x14ac:dyDescent="0.2">
      <c r="A11" s="126" t="s">
        <v>111</v>
      </c>
      <c r="B11" s="127">
        <v>122537.16</v>
      </c>
      <c r="C11" s="135">
        <v>121865.64</v>
      </c>
      <c r="E11" s="33"/>
      <c r="F11" s="36"/>
      <c r="G11" s="36"/>
      <c r="H11" s="139"/>
    </row>
    <row r="12" spans="1:8" s="128" customFormat="1" ht="12.75" x14ac:dyDescent="0.2">
      <c r="A12" s="126" t="s">
        <v>102</v>
      </c>
      <c r="B12" s="127">
        <v>25327.08</v>
      </c>
      <c r="C12" s="135">
        <v>25255.59</v>
      </c>
      <c r="E12" s="33"/>
      <c r="F12" s="36"/>
      <c r="G12" s="36"/>
      <c r="H12" s="139"/>
    </row>
    <row r="13" spans="1:8" s="128" customFormat="1" ht="12.75" x14ac:dyDescent="0.2">
      <c r="A13" s="126" t="s">
        <v>103</v>
      </c>
      <c r="B13" s="127">
        <v>0</v>
      </c>
      <c r="C13" s="135">
        <v>0</v>
      </c>
      <c r="E13" s="33"/>
      <c r="F13" s="36"/>
      <c r="G13" s="36"/>
      <c r="H13" s="139"/>
    </row>
    <row r="14" spans="1:8" s="128" customFormat="1" ht="12.75" x14ac:dyDescent="0.2">
      <c r="A14" s="126" t="s">
        <v>112</v>
      </c>
      <c r="B14" s="127">
        <v>213125.76000000001</v>
      </c>
      <c r="C14" s="135">
        <v>209852.68</v>
      </c>
      <c r="E14" s="33"/>
      <c r="F14" s="36"/>
      <c r="G14" s="36"/>
      <c r="H14" s="139"/>
    </row>
    <row r="15" spans="1:8" s="128" customFormat="1" ht="12.75" x14ac:dyDescent="0.25">
      <c r="A15" s="126" t="s">
        <v>141</v>
      </c>
      <c r="B15" s="135">
        <v>3600</v>
      </c>
      <c r="C15" s="135">
        <v>3600</v>
      </c>
      <c r="E15" s="33"/>
      <c r="F15" s="36"/>
      <c r="G15" s="36"/>
    </row>
    <row r="16" spans="1:8" s="128" customFormat="1" ht="12.75" x14ac:dyDescent="0.25">
      <c r="A16" s="126" t="s">
        <v>114</v>
      </c>
      <c r="B16" s="135">
        <v>265184.76</v>
      </c>
      <c r="C16" s="135">
        <v>262724.46999999997</v>
      </c>
      <c r="E16" s="33"/>
      <c r="F16" s="36"/>
      <c r="G16" s="36"/>
    </row>
    <row r="17" spans="1:8" s="128" customFormat="1" ht="12.75" x14ac:dyDescent="0.25">
      <c r="A17" s="126" t="s">
        <v>142</v>
      </c>
      <c r="B17" s="135">
        <v>62944.26</v>
      </c>
      <c r="C17" s="135">
        <v>62420.04</v>
      </c>
      <c r="E17" s="33"/>
      <c r="F17" s="36"/>
      <c r="G17" s="36"/>
    </row>
    <row r="18" spans="1:8" s="128" customFormat="1" ht="12.75" x14ac:dyDescent="0.2">
      <c r="A18" s="126" t="s">
        <v>115</v>
      </c>
      <c r="B18" s="127">
        <v>0</v>
      </c>
      <c r="C18" s="135">
        <v>0</v>
      </c>
      <c r="E18" s="33"/>
      <c r="F18" s="36"/>
      <c r="G18" s="36"/>
      <c r="H18" s="139"/>
    </row>
    <row r="19" spans="1:8" s="128" customFormat="1" ht="12.75" x14ac:dyDescent="0.25">
      <c r="A19" s="126" t="s">
        <v>372</v>
      </c>
      <c r="B19" s="135">
        <v>33548.74</v>
      </c>
      <c r="C19" s="135">
        <v>33101.339999999997</v>
      </c>
      <c r="E19" s="33"/>
      <c r="F19" s="36"/>
      <c r="G19" s="36"/>
    </row>
    <row r="20" spans="1:8" s="128" customFormat="1" ht="12.75" x14ac:dyDescent="0.25">
      <c r="A20" s="126" t="s">
        <v>143</v>
      </c>
      <c r="B20" s="127">
        <v>0</v>
      </c>
      <c r="C20" s="135">
        <v>0</v>
      </c>
      <c r="E20" s="33"/>
      <c r="F20" s="36"/>
      <c r="G20" s="36"/>
    </row>
    <row r="21" spans="1:8" s="128" customFormat="1" ht="25.5" x14ac:dyDescent="0.25">
      <c r="A21" s="126" t="s">
        <v>116</v>
      </c>
      <c r="B21" s="127">
        <v>458401.96</v>
      </c>
      <c r="C21" s="135">
        <v>511208.35</v>
      </c>
      <c r="E21" s="33"/>
      <c r="F21" s="36"/>
      <c r="G21" s="36"/>
    </row>
    <row r="22" spans="1:8" s="128" customFormat="1" ht="25.5" x14ac:dyDescent="0.25">
      <c r="A22" s="126" t="s">
        <v>117</v>
      </c>
      <c r="B22" s="127">
        <v>1574850.13</v>
      </c>
      <c r="C22" s="135">
        <v>1948062.21</v>
      </c>
      <c r="E22" s="33"/>
      <c r="F22" s="36"/>
      <c r="G22" s="36"/>
    </row>
    <row r="23" spans="1:8" s="128" customFormat="1" ht="12.75" x14ac:dyDescent="0.25">
      <c r="A23" s="126" t="s">
        <v>118</v>
      </c>
      <c r="B23" s="135">
        <v>45439.44</v>
      </c>
      <c r="C23" s="135">
        <v>45290.32</v>
      </c>
      <c r="E23" s="33"/>
      <c r="F23" s="36"/>
      <c r="G23" s="36"/>
    </row>
    <row r="24" spans="1:8" s="128" customFormat="1" ht="12.75" x14ac:dyDescent="0.2">
      <c r="A24" s="126" t="s">
        <v>119</v>
      </c>
      <c r="B24" s="127">
        <v>60803.22</v>
      </c>
      <c r="C24" s="135">
        <v>57115.38</v>
      </c>
      <c r="E24" s="33"/>
      <c r="F24" s="36"/>
      <c r="G24" s="36"/>
      <c r="H24" s="139"/>
    </row>
    <row r="25" spans="1:8" s="128" customFormat="1" ht="12.75" x14ac:dyDescent="0.25">
      <c r="A25" s="126" t="s">
        <v>120</v>
      </c>
      <c r="B25" s="135">
        <v>0</v>
      </c>
      <c r="C25" s="135">
        <v>0</v>
      </c>
      <c r="E25" s="33"/>
      <c r="F25" s="36"/>
      <c r="G25" s="36"/>
    </row>
    <row r="26" spans="1:8" s="128" customFormat="1" ht="12.75" x14ac:dyDescent="0.2">
      <c r="A26" s="126" t="s">
        <v>180</v>
      </c>
      <c r="B26" s="127">
        <v>0</v>
      </c>
      <c r="C26" s="135">
        <v>0</v>
      </c>
      <c r="E26" s="33"/>
      <c r="F26" s="142"/>
      <c r="G26" s="142"/>
      <c r="H26" s="139"/>
    </row>
    <row r="27" spans="1:8" s="128" customFormat="1" ht="12.75" x14ac:dyDescent="0.2">
      <c r="A27" s="126" t="s">
        <v>100</v>
      </c>
      <c r="B27" s="127">
        <v>0</v>
      </c>
      <c r="C27" s="135">
        <v>0</v>
      </c>
      <c r="E27" s="33"/>
      <c r="F27" s="142"/>
      <c r="G27" s="142"/>
      <c r="H27" s="139"/>
    </row>
    <row r="28" spans="1:8" x14ac:dyDescent="0.25">
      <c r="A28" s="17" t="s">
        <v>144</v>
      </c>
      <c r="B28" s="28">
        <f>SUM(B7:B27)</f>
        <v>4502588.6500000004</v>
      </c>
      <c r="C28" s="28">
        <f>SUM(C7:C27)</f>
        <v>4909087.8899999997</v>
      </c>
      <c r="E28" s="34"/>
      <c r="F28" s="47"/>
      <c r="G28" s="47"/>
    </row>
    <row r="29" spans="1:8" ht="15" x14ac:dyDescent="0.25">
      <c r="B29" s="18"/>
      <c r="C29" s="18"/>
      <c r="F29" s="44"/>
      <c r="G29" s="44"/>
    </row>
    <row r="30" spans="1:8" x14ac:dyDescent="0.25">
      <c r="A30" s="25" t="s">
        <v>110</v>
      </c>
      <c r="B30" s="26" t="s">
        <v>146</v>
      </c>
      <c r="F30" s="44"/>
      <c r="G30" s="44"/>
    </row>
    <row r="31" spans="1:8" s="128" customFormat="1" ht="12.75" x14ac:dyDescent="0.2">
      <c r="A31" s="126" t="s">
        <v>147</v>
      </c>
      <c r="B31" s="127">
        <f>SUM(B32:B40)</f>
        <v>918909.5</v>
      </c>
      <c r="E31" s="33"/>
      <c r="F31" s="144"/>
      <c r="G31" s="145"/>
      <c r="H31" s="139"/>
    </row>
    <row r="32" spans="1:8" s="128" customFormat="1" ht="12.75" x14ac:dyDescent="0.2">
      <c r="A32" s="129" t="s">
        <v>121</v>
      </c>
      <c r="B32" s="130">
        <v>159421.44</v>
      </c>
      <c r="E32" s="33"/>
      <c r="F32" s="36"/>
      <c r="G32" s="145"/>
      <c r="H32" s="139"/>
    </row>
    <row r="33" spans="1:8" s="128" customFormat="1" ht="12.75" x14ac:dyDescent="0.2">
      <c r="A33" s="129" t="s">
        <v>122</v>
      </c>
      <c r="B33" s="130">
        <v>147502.07999999999</v>
      </c>
      <c r="E33" s="33"/>
      <c r="F33" s="36"/>
      <c r="G33" s="145"/>
      <c r="H33" s="139"/>
    </row>
    <row r="34" spans="1:8" s="128" customFormat="1" ht="25.5" x14ac:dyDescent="0.2">
      <c r="A34" s="129" t="s">
        <v>123</v>
      </c>
      <c r="B34" s="130">
        <v>156069.12</v>
      </c>
      <c r="E34" s="33"/>
      <c r="F34" s="36"/>
      <c r="G34" s="145"/>
      <c r="H34" s="139"/>
    </row>
    <row r="35" spans="1:8" s="128" customFormat="1" ht="25.5" x14ac:dyDescent="0.2">
      <c r="A35" s="129" t="s">
        <v>124</v>
      </c>
      <c r="B35" s="130">
        <v>19368.96</v>
      </c>
      <c r="E35" s="33"/>
      <c r="F35" s="36"/>
      <c r="G35" s="145"/>
      <c r="H35" s="139"/>
    </row>
    <row r="36" spans="1:8" s="128" customFormat="1" ht="12.75" x14ac:dyDescent="0.2">
      <c r="A36" s="129" t="s">
        <v>125</v>
      </c>
      <c r="B36" s="130">
        <v>5959.68</v>
      </c>
      <c r="E36" s="33"/>
      <c r="F36" s="36"/>
      <c r="G36" s="145"/>
      <c r="H36" s="139"/>
    </row>
    <row r="37" spans="1:8" s="128" customFormat="1" ht="12.75" x14ac:dyDescent="0.2">
      <c r="A37" s="129" t="s">
        <v>126</v>
      </c>
      <c r="B37" s="130">
        <v>45424.2</v>
      </c>
      <c r="E37" s="33"/>
      <c r="F37" s="36"/>
      <c r="G37" s="145"/>
      <c r="H37" s="139"/>
    </row>
    <row r="38" spans="1:8" s="128" customFormat="1" ht="12.75" x14ac:dyDescent="0.2">
      <c r="A38" s="129" t="s">
        <v>127</v>
      </c>
      <c r="B38" s="130">
        <v>334782.87</v>
      </c>
      <c r="E38" s="33"/>
      <c r="F38" s="36"/>
      <c r="G38" s="145"/>
      <c r="H38" s="139"/>
    </row>
    <row r="39" spans="1:8" s="128" customFormat="1" ht="12.75" x14ac:dyDescent="0.2">
      <c r="A39" s="129" t="s">
        <v>128</v>
      </c>
      <c r="B39" s="130">
        <v>42229.440000000002</v>
      </c>
      <c r="E39" s="33"/>
      <c r="F39" s="36"/>
      <c r="G39" s="145"/>
      <c r="H39" s="139"/>
    </row>
    <row r="40" spans="1:8" s="128" customFormat="1" ht="25.5" x14ac:dyDescent="0.2">
      <c r="A40" s="129" t="s">
        <v>131</v>
      </c>
      <c r="B40" s="130">
        <v>8151.71</v>
      </c>
      <c r="E40" s="33"/>
      <c r="F40" s="36"/>
      <c r="G40" s="145"/>
      <c r="H40" s="139"/>
    </row>
    <row r="41" spans="1:8" s="128" customFormat="1" ht="12.75" x14ac:dyDescent="0.2">
      <c r="A41" s="126" t="s">
        <v>148</v>
      </c>
      <c r="B41" s="127">
        <v>1127886</v>
      </c>
      <c r="E41" s="33"/>
      <c r="F41" s="36"/>
      <c r="G41" s="145"/>
      <c r="H41" s="139"/>
    </row>
    <row r="42" spans="1:8" s="128" customFormat="1" ht="25.5" x14ac:dyDescent="0.2">
      <c r="A42" s="126" t="s">
        <v>101</v>
      </c>
      <c r="B42" s="127">
        <v>148247.04000000001</v>
      </c>
      <c r="E42" s="33"/>
      <c r="F42" s="36"/>
      <c r="G42" s="145"/>
      <c r="H42" s="139"/>
    </row>
    <row r="43" spans="1:8" s="128" customFormat="1" ht="12.75" x14ac:dyDescent="0.2">
      <c r="A43" s="126" t="s">
        <v>130</v>
      </c>
      <c r="B43" s="127">
        <v>122545.92</v>
      </c>
      <c r="E43" s="33"/>
      <c r="F43" s="36"/>
      <c r="G43" s="145"/>
      <c r="H43" s="139"/>
    </row>
    <row r="44" spans="1:8" s="128" customFormat="1" ht="12.75" x14ac:dyDescent="0.2">
      <c r="A44" s="126" t="s">
        <v>336</v>
      </c>
      <c r="B44" s="127">
        <v>25328.639999999999</v>
      </c>
      <c r="E44" s="33"/>
      <c r="F44" s="36"/>
      <c r="G44" s="145"/>
      <c r="H44" s="139"/>
    </row>
    <row r="45" spans="1:8" s="128" customFormat="1" ht="12.75" x14ac:dyDescent="0.2">
      <c r="A45" s="126" t="s">
        <v>337</v>
      </c>
      <c r="B45" s="127">
        <v>0</v>
      </c>
      <c r="E45" s="33"/>
      <c r="F45" s="36"/>
      <c r="G45" s="145"/>
      <c r="H45" s="139"/>
    </row>
    <row r="46" spans="1:8" s="128" customFormat="1" ht="12.75" x14ac:dyDescent="0.2">
      <c r="A46" s="126" t="s">
        <v>338</v>
      </c>
      <c r="B46" s="127">
        <v>195462.05</v>
      </c>
      <c r="E46" s="33"/>
      <c r="F46" s="36"/>
      <c r="G46" s="145"/>
      <c r="H46" s="139"/>
    </row>
    <row r="47" spans="1:8" s="128" customFormat="1" ht="12.75" x14ac:dyDescent="0.2">
      <c r="A47" s="126" t="s">
        <v>104</v>
      </c>
      <c r="B47" s="127">
        <v>48149.760000000002</v>
      </c>
      <c r="E47" s="33"/>
      <c r="F47" s="36"/>
      <c r="G47" s="145"/>
      <c r="H47" s="139"/>
    </row>
    <row r="48" spans="1:8" s="128" customFormat="1" ht="12.75" x14ac:dyDescent="0.2">
      <c r="A48" s="126" t="s">
        <v>339</v>
      </c>
      <c r="B48" s="127">
        <v>265205.76000000001</v>
      </c>
      <c r="E48" s="33"/>
      <c r="F48" s="36"/>
      <c r="G48" s="145"/>
      <c r="H48" s="139"/>
    </row>
    <row r="49" spans="1:8" s="128" customFormat="1" ht="12.75" x14ac:dyDescent="0.2">
      <c r="A49" s="126" t="s">
        <v>340</v>
      </c>
      <c r="B49" s="127">
        <v>62944.26</v>
      </c>
      <c r="E49" s="33"/>
      <c r="F49" s="36"/>
      <c r="G49" s="145"/>
      <c r="H49" s="139"/>
    </row>
    <row r="50" spans="1:8" s="128" customFormat="1" ht="12.75" x14ac:dyDescent="0.2">
      <c r="A50" s="131" t="s">
        <v>341</v>
      </c>
      <c r="B50" s="127">
        <v>0</v>
      </c>
      <c r="E50" s="33"/>
      <c r="F50" s="36"/>
      <c r="G50" s="145"/>
      <c r="H50" s="139"/>
    </row>
    <row r="51" spans="1:8" s="128" customFormat="1" ht="12.75" x14ac:dyDescent="0.2">
      <c r="A51" s="126" t="s">
        <v>371</v>
      </c>
      <c r="B51" s="127">
        <v>33274.589999999997</v>
      </c>
      <c r="E51" s="33"/>
      <c r="F51" s="36"/>
      <c r="G51" s="145"/>
      <c r="H51" s="139"/>
    </row>
    <row r="52" spans="1:8" s="128" customFormat="1" ht="12.75" x14ac:dyDescent="0.2">
      <c r="A52" s="131" t="s">
        <v>343</v>
      </c>
      <c r="B52" s="132">
        <v>0</v>
      </c>
      <c r="E52" s="33"/>
      <c r="F52" s="36"/>
      <c r="G52" s="145"/>
      <c r="H52" s="139"/>
    </row>
    <row r="53" spans="1:8" s="128" customFormat="1" ht="25.5" x14ac:dyDescent="0.2">
      <c r="A53" s="126" t="s">
        <v>346</v>
      </c>
      <c r="B53" s="127">
        <v>610693.81000000006</v>
      </c>
      <c r="E53" s="33"/>
      <c r="F53" s="36"/>
      <c r="G53" s="145"/>
      <c r="H53" s="139"/>
    </row>
    <row r="54" spans="1:8" s="128" customFormat="1" ht="12.75" x14ac:dyDescent="0.25">
      <c r="A54" s="133" t="s">
        <v>134</v>
      </c>
      <c r="B54" s="130">
        <v>11148.96</v>
      </c>
      <c r="E54" s="33"/>
      <c r="F54" s="36"/>
      <c r="G54" s="143"/>
    </row>
    <row r="55" spans="1:8" s="128" customFormat="1" ht="12.75" x14ac:dyDescent="0.2">
      <c r="A55" s="133" t="s">
        <v>181</v>
      </c>
      <c r="B55" s="130">
        <v>19285.060000000001</v>
      </c>
      <c r="F55" s="142"/>
      <c r="G55" s="143"/>
      <c r="H55" s="139"/>
    </row>
    <row r="56" spans="1:8" s="128" customFormat="1" ht="12.75" x14ac:dyDescent="0.2">
      <c r="A56" s="126" t="s">
        <v>344</v>
      </c>
      <c r="B56" s="127">
        <v>1513923.38</v>
      </c>
      <c r="E56" s="33"/>
      <c r="F56" s="36"/>
      <c r="H56" s="139"/>
    </row>
    <row r="57" spans="1:8" s="128" customFormat="1" ht="12.75" x14ac:dyDescent="0.2">
      <c r="A57" s="133" t="s">
        <v>135</v>
      </c>
      <c r="B57" s="130">
        <v>23105.1</v>
      </c>
      <c r="F57" s="36"/>
      <c r="G57" s="143"/>
      <c r="H57" s="139"/>
    </row>
    <row r="58" spans="1:8" s="128" customFormat="1" ht="12.75" x14ac:dyDescent="0.2">
      <c r="A58" s="126" t="s">
        <v>345</v>
      </c>
      <c r="B58" s="127">
        <v>31025.759999999998</v>
      </c>
      <c r="E58" s="33"/>
      <c r="F58" s="36"/>
      <c r="G58" s="145"/>
      <c r="H58" s="139"/>
    </row>
    <row r="59" spans="1:8" s="128" customFormat="1" ht="12.75" x14ac:dyDescent="0.2">
      <c r="A59" s="131" t="s">
        <v>107</v>
      </c>
      <c r="B59" s="132">
        <v>0</v>
      </c>
      <c r="E59" s="33"/>
      <c r="F59" s="36"/>
      <c r="G59" s="143"/>
      <c r="H59" s="139"/>
    </row>
    <row r="60" spans="1:8" s="128" customFormat="1" ht="12.75" x14ac:dyDescent="0.2">
      <c r="A60" s="126" t="s">
        <v>108</v>
      </c>
      <c r="B60" s="127">
        <v>0</v>
      </c>
      <c r="E60" s="33"/>
      <c r="F60" s="36"/>
      <c r="G60" s="145"/>
      <c r="H60" s="139"/>
    </row>
    <row r="61" spans="1:8" s="128" customFormat="1" ht="12.75" x14ac:dyDescent="0.2">
      <c r="A61" s="131" t="s">
        <v>109</v>
      </c>
      <c r="B61" s="127">
        <v>0</v>
      </c>
      <c r="E61" s="33"/>
      <c r="F61" s="142"/>
      <c r="G61" s="145"/>
      <c r="H61" s="139"/>
    </row>
    <row r="62" spans="1:8" s="128" customFormat="1" ht="25.5" x14ac:dyDescent="0.2">
      <c r="A62" s="126" t="s">
        <v>185</v>
      </c>
      <c r="B62" s="134">
        <v>0</v>
      </c>
      <c r="E62" s="33"/>
      <c r="F62" s="142"/>
      <c r="G62" s="145"/>
      <c r="H62" s="139"/>
    </row>
    <row r="63" spans="1:8" ht="15" x14ac:dyDescent="0.25">
      <c r="A63" s="17" t="s">
        <v>149</v>
      </c>
      <c r="B63" s="27">
        <f>B31+B41+B42+B43+B46+B44+B45+B47+B49+B48+B51+B58+B53+B50+B56+B52+B59+B60+B61+B62</f>
        <v>5103596.4699999988</v>
      </c>
      <c r="E63" s="33"/>
      <c r="F63" s="36"/>
      <c r="G63" s="44"/>
      <c r="H63"/>
    </row>
    <row r="64" spans="1:8" ht="4.5" customHeight="1" x14ac:dyDescent="0.25">
      <c r="B64" s="2"/>
      <c r="E64" s="40"/>
      <c r="F64" s="48"/>
      <c r="G64" s="44"/>
    </row>
    <row r="65" spans="1:7" x14ac:dyDescent="0.25">
      <c r="A65" s="17" t="s">
        <v>137</v>
      </c>
      <c r="B65" s="27">
        <f>C28-B63</f>
        <v>-194508.57999999914</v>
      </c>
      <c r="E65" s="40"/>
      <c r="F65" s="48"/>
      <c r="G65" s="44"/>
    </row>
  </sheetData>
  <mergeCells count="4">
    <mergeCell ref="A1:C1"/>
    <mergeCell ref="A3:C3"/>
    <mergeCell ref="A5:A6"/>
    <mergeCell ref="B5:C5"/>
  </mergeCells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scale="8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zoomScaleNormal="100" workbookViewId="0">
      <pane ySplit="3" topLeftCell="A4" activePane="bottomLeft" state="frozen"/>
      <selection sqref="A1:C1"/>
      <selection pane="bottomLeft" sqref="A1:C1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155" t="s">
        <v>97</v>
      </c>
      <c r="B1" s="155"/>
      <c r="C1" s="155"/>
      <c r="D1" s="16"/>
      <c r="E1" s="21"/>
      <c r="F1" s="21"/>
    </row>
    <row r="2" spans="1:8" ht="6.75" customHeight="1" thickBot="1" x14ac:dyDescent="0.3"/>
    <row r="3" spans="1:8" ht="24.75" customHeight="1" thickBot="1" x14ac:dyDescent="0.3">
      <c r="A3" s="159" t="s">
        <v>7</v>
      </c>
      <c r="B3" s="159"/>
      <c r="C3" s="159"/>
      <c r="D3" s="23"/>
      <c r="E3" s="1" t="s">
        <v>91</v>
      </c>
      <c r="F3" s="20"/>
    </row>
    <row r="4" spans="1:8" ht="6" customHeight="1" x14ac:dyDescent="0.25"/>
    <row r="5" spans="1:8" x14ac:dyDescent="0.25">
      <c r="A5" s="153" t="s">
        <v>110</v>
      </c>
      <c r="B5" s="157" t="s">
        <v>145</v>
      </c>
      <c r="C5" s="158"/>
      <c r="E5" s="5"/>
      <c r="F5" s="6"/>
    </row>
    <row r="6" spans="1:8" x14ac:dyDescent="0.25">
      <c r="A6" s="154"/>
      <c r="B6" s="25" t="s">
        <v>98</v>
      </c>
      <c r="C6" s="25" t="s">
        <v>99</v>
      </c>
      <c r="E6" s="5"/>
      <c r="F6" s="6"/>
    </row>
    <row r="7" spans="1:8" s="128" customFormat="1" ht="12.75" x14ac:dyDescent="0.2">
      <c r="A7" s="126" t="s">
        <v>139</v>
      </c>
      <c r="B7" s="127">
        <v>2335537.5</v>
      </c>
      <c r="C7" s="135">
        <v>2315276.9900000002</v>
      </c>
      <c r="E7" s="33"/>
      <c r="F7" s="36"/>
      <c r="G7" s="36"/>
      <c r="H7" s="139"/>
    </row>
    <row r="8" spans="1:8" s="128" customFormat="1" ht="25.5" x14ac:dyDescent="0.2">
      <c r="A8" s="126" t="s">
        <v>113</v>
      </c>
      <c r="B8" s="127">
        <v>152445.93</v>
      </c>
      <c r="C8" s="135">
        <v>147709.9</v>
      </c>
      <c r="E8" s="33"/>
      <c r="F8" s="36"/>
      <c r="G8" s="36"/>
      <c r="H8" s="139"/>
    </row>
    <row r="9" spans="1:8" s="128" customFormat="1" ht="12.75" x14ac:dyDescent="0.25">
      <c r="A9" s="126" t="s">
        <v>140</v>
      </c>
      <c r="B9" s="135">
        <v>1140255.72</v>
      </c>
      <c r="C9" s="135">
        <v>1131851.82</v>
      </c>
      <c r="E9" s="33"/>
      <c r="F9" s="36"/>
      <c r="G9" s="36"/>
    </row>
    <row r="10" spans="1:8" s="128" customFormat="1" ht="25.5" x14ac:dyDescent="0.2">
      <c r="A10" s="126" t="s">
        <v>129</v>
      </c>
      <c r="B10" s="127">
        <v>359036.22</v>
      </c>
      <c r="C10" s="135">
        <v>355599.01</v>
      </c>
      <c r="E10" s="33"/>
      <c r="F10" s="36"/>
      <c r="G10" s="36"/>
      <c r="H10" s="139"/>
    </row>
    <row r="11" spans="1:8" s="128" customFormat="1" ht="12.75" x14ac:dyDescent="0.2">
      <c r="A11" s="126" t="s">
        <v>111</v>
      </c>
      <c r="B11" s="127">
        <v>296791.56</v>
      </c>
      <c r="C11" s="135">
        <v>293978.06</v>
      </c>
      <c r="E11" s="33"/>
      <c r="F11" s="36"/>
      <c r="G11" s="36"/>
      <c r="H11" s="139"/>
    </row>
    <row r="12" spans="1:8" s="128" customFormat="1" ht="12.75" x14ac:dyDescent="0.2">
      <c r="A12" s="126" t="s">
        <v>102</v>
      </c>
      <c r="B12" s="127">
        <v>61343.040000000001</v>
      </c>
      <c r="C12" s="135">
        <v>60921.39</v>
      </c>
      <c r="E12" s="33"/>
      <c r="F12" s="36"/>
      <c r="G12" s="36"/>
      <c r="H12" s="139"/>
    </row>
    <row r="13" spans="1:8" s="128" customFormat="1" ht="12.75" x14ac:dyDescent="0.2">
      <c r="A13" s="126" t="s">
        <v>103</v>
      </c>
      <c r="B13" s="127">
        <v>0</v>
      </c>
      <c r="C13" s="135">
        <v>0</v>
      </c>
      <c r="E13" s="33"/>
      <c r="F13" s="36"/>
      <c r="G13" s="36"/>
      <c r="H13" s="139"/>
    </row>
    <row r="14" spans="1:8" s="128" customFormat="1" ht="12.75" x14ac:dyDescent="0.2">
      <c r="A14" s="126" t="s">
        <v>112</v>
      </c>
      <c r="B14" s="127">
        <v>493163.58</v>
      </c>
      <c r="C14" s="135">
        <v>484156.29</v>
      </c>
      <c r="E14" s="33"/>
      <c r="F14" s="36"/>
      <c r="G14" s="36"/>
      <c r="H14" s="139"/>
    </row>
    <row r="15" spans="1:8" s="128" customFormat="1" ht="12.75" x14ac:dyDescent="0.25">
      <c r="A15" s="126" t="s">
        <v>141</v>
      </c>
      <c r="B15" s="135">
        <v>8400</v>
      </c>
      <c r="C15" s="135">
        <v>8400</v>
      </c>
      <c r="E15" s="33"/>
      <c r="F15" s="36"/>
      <c r="G15" s="36"/>
    </row>
    <row r="16" spans="1:8" s="128" customFormat="1" ht="12.75" x14ac:dyDescent="0.25">
      <c r="A16" s="126" t="s">
        <v>114</v>
      </c>
      <c r="B16" s="135">
        <v>642295.38</v>
      </c>
      <c r="C16" s="135">
        <v>633133.82999999996</v>
      </c>
      <c r="E16" s="33"/>
      <c r="F16" s="36"/>
      <c r="G16" s="36"/>
    </row>
    <row r="17" spans="1:8" s="128" customFormat="1" ht="12.75" x14ac:dyDescent="0.25">
      <c r="A17" s="126" t="s">
        <v>142</v>
      </c>
      <c r="B17" s="135">
        <v>152454.6</v>
      </c>
      <c r="C17" s="135">
        <v>150377.22</v>
      </c>
      <c r="E17" s="33"/>
      <c r="F17" s="36"/>
      <c r="G17" s="36"/>
    </row>
    <row r="18" spans="1:8" s="128" customFormat="1" ht="12.75" x14ac:dyDescent="0.2">
      <c r="A18" s="126" t="s">
        <v>115</v>
      </c>
      <c r="B18" s="127">
        <v>0</v>
      </c>
      <c r="C18" s="135">
        <v>0</v>
      </c>
      <c r="E18" s="33"/>
      <c r="F18" s="36"/>
      <c r="G18" s="36"/>
      <c r="H18" s="139"/>
    </row>
    <row r="19" spans="1:8" s="128" customFormat="1" ht="12.75" x14ac:dyDescent="0.25">
      <c r="A19" s="126" t="s">
        <v>372</v>
      </c>
      <c r="B19" s="135">
        <v>83529.039999999994</v>
      </c>
      <c r="C19" s="135">
        <v>81319.8</v>
      </c>
      <c r="E19" s="33"/>
      <c r="F19" s="36"/>
      <c r="G19" s="36"/>
    </row>
    <row r="20" spans="1:8" s="128" customFormat="1" ht="12.75" x14ac:dyDescent="0.25">
      <c r="A20" s="126" t="s">
        <v>143</v>
      </c>
      <c r="B20" s="127">
        <v>0</v>
      </c>
      <c r="C20" s="135">
        <v>3.45</v>
      </c>
      <c r="E20" s="33"/>
      <c r="F20" s="36"/>
      <c r="G20" s="36"/>
    </row>
    <row r="21" spans="1:8" s="128" customFormat="1" ht="25.5" x14ac:dyDescent="0.25">
      <c r="A21" s="126" t="s">
        <v>116</v>
      </c>
      <c r="B21" s="127">
        <v>1137712.21</v>
      </c>
      <c r="C21" s="135">
        <v>1314264.27</v>
      </c>
      <c r="E21" s="33"/>
      <c r="F21" s="36"/>
      <c r="G21" s="36"/>
    </row>
    <row r="22" spans="1:8" s="128" customFormat="1" ht="25.5" x14ac:dyDescent="0.25">
      <c r="A22" s="126" t="s">
        <v>117</v>
      </c>
      <c r="B22" s="127">
        <v>3424608.82</v>
      </c>
      <c r="C22" s="135">
        <v>4141271.83</v>
      </c>
      <c r="E22" s="33"/>
      <c r="F22" s="36"/>
      <c r="G22" s="36"/>
    </row>
    <row r="23" spans="1:8" s="128" customFormat="1" ht="12.75" x14ac:dyDescent="0.25">
      <c r="A23" s="126" t="s">
        <v>118</v>
      </c>
      <c r="B23" s="135">
        <v>110058</v>
      </c>
      <c r="C23" s="135">
        <v>109230.53</v>
      </c>
      <c r="E23" s="33"/>
      <c r="F23" s="36"/>
      <c r="G23" s="36"/>
    </row>
    <row r="24" spans="1:8" s="128" customFormat="1" ht="12.75" x14ac:dyDescent="0.2">
      <c r="A24" s="126" t="s">
        <v>119</v>
      </c>
      <c r="B24" s="127">
        <v>125433.94</v>
      </c>
      <c r="C24" s="135">
        <v>165786.19</v>
      </c>
      <c r="E24" s="33"/>
      <c r="F24" s="36"/>
      <c r="G24" s="36"/>
      <c r="H24" s="139"/>
    </row>
    <row r="25" spans="1:8" s="128" customFormat="1" ht="12.75" x14ac:dyDescent="0.25">
      <c r="A25" s="126" t="s">
        <v>120</v>
      </c>
      <c r="B25" s="135">
        <v>0</v>
      </c>
      <c r="C25" s="135">
        <v>0</v>
      </c>
      <c r="E25" s="33"/>
      <c r="F25" s="36"/>
      <c r="G25" s="36"/>
    </row>
    <row r="26" spans="1:8" s="128" customFormat="1" ht="12.75" x14ac:dyDescent="0.2">
      <c r="A26" s="126" t="s">
        <v>180</v>
      </c>
      <c r="B26" s="127">
        <v>0</v>
      </c>
      <c r="C26" s="135">
        <v>0</v>
      </c>
      <c r="E26" s="33"/>
      <c r="F26" s="142"/>
      <c r="G26" s="142"/>
      <c r="H26" s="139"/>
    </row>
    <row r="27" spans="1:8" s="128" customFormat="1" ht="12.75" x14ac:dyDescent="0.2">
      <c r="A27" s="126" t="s">
        <v>100</v>
      </c>
      <c r="B27" s="127">
        <v>0</v>
      </c>
      <c r="C27" s="135">
        <v>0</v>
      </c>
      <c r="E27" s="33"/>
      <c r="F27" s="142"/>
      <c r="G27" s="142"/>
      <c r="H27" s="139"/>
    </row>
    <row r="28" spans="1:8" x14ac:dyDescent="0.25">
      <c r="A28" s="17" t="s">
        <v>144</v>
      </c>
      <c r="B28" s="28">
        <f>SUM(B7:B27)</f>
        <v>10523065.539999999</v>
      </c>
      <c r="C28" s="28">
        <f>SUM(C7:C27)</f>
        <v>11393280.579999998</v>
      </c>
      <c r="E28" s="34"/>
      <c r="F28" s="47"/>
      <c r="G28" s="47"/>
    </row>
    <row r="29" spans="1:8" ht="15" x14ac:dyDescent="0.25">
      <c r="B29" s="18"/>
      <c r="C29" s="18"/>
      <c r="F29" s="44"/>
      <c r="G29" s="44"/>
    </row>
    <row r="30" spans="1:8" x14ac:dyDescent="0.25">
      <c r="A30" s="25" t="s">
        <v>110</v>
      </c>
      <c r="B30" s="26" t="s">
        <v>146</v>
      </c>
      <c r="F30" s="44"/>
      <c r="G30" s="44"/>
    </row>
    <row r="31" spans="1:8" s="128" customFormat="1" ht="12.75" x14ac:dyDescent="0.2">
      <c r="A31" s="126" t="s">
        <v>147</v>
      </c>
      <c r="B31" s="127">
        <f>SUM(B32:B40)</f>
        <v>2285929.4</v>
      </c>
      <c r="E31" s="33"/>
      <c r="F31" s="144"/>
      <c r="G31" s="145"/>
      <c r="H31" s="139"/>
    </row>
    <row r="32" spans="1:8" s="128" customFormat="1" ht="12.75" x14ac:dyDescent="0.2">
      <c r="A32" s="129" t="s">
        <v>121</v>
      </c>
      <c r="B32" s="130">
        <v>386098.8</v>
      </c>
      <c r="E32" s="33"/>
      <c r="F32" s="36"/>
      <c r="G32" s="145"/>
      <c r="H32" s="139"/>
    </row>
    <row r="33" spans="1:8" s="128" customFormat="1" ht="12.75" x14ac:dyDescent="0.2">
      <c r="A33" s="129" t="s">
        <v>122</v>
      </c>
      <c r="B33" s="130">
        <v>357231.6</v>
      </c>
      <c r="E33" s="33"/>
      <c r="F33" s="36"/>
      <c r="G33" s="145"/>
      <c r="H33" s="139"/>
    </row>
    <row r="34" spans="1:8" s="128" customFormat="1" ht="25.5" x14ac:dyDescent="0.2">
      <c r="A34" s="129" t="s">
        <v>123</v>
      </c>
      <c r="B34" s="130">
        <v>377979.9</v>
      </c>
      <c r="E34" s="33"/>
      <c r="F34" s="36"/>
      <c r="G34" s="145"/>
      <c r="H34" s="139"/>
    </row>
    <row r="35" spans="1:8" s="128" customFormat="1" ht="25.5" x14ac:dyDescent="0.2">
      <c r="A35" s="129" t="s">
        <v>124</v>
      </c>
      <c r="B35" s="130">
        <v>46909.2</v>
      </c>
      <c r="E35" s="33"/>
      <c r="F35" s="36"/>
      <c r="G35" s="145"/>
      <c r="H35" s="139"/>
    </row>
    <row r="36" spans="1:8" s="128" customFormat="1" ht="12.75" x14ac:dyDescent="0.2">
      <c r="A36" s="129" t="s">
        <v>125</v>
      </c>
      <c r="B36" s="130">
        <v>14433.6</v>
      </c>
      <c r="E36" s="33"/>
      <c r="F36" s="36"/>
      <c r="G36" s="145"/>
      <c r="H36" s="139"/>
    </row>
    <row r="37" spans="1:8" s="128" customFormat="1" ht="12.75" x14ac:dyDescent="0.2">
      <c r="A37" s="129" t="s">
        <v>126</v>
      </c>
      <c r="B37" s="130">
        <v>102204.45</v>
      </c>
      <c r="E37" s="33"/>
      <c r="F37" s="36"/>
      <c r="G37" s="145"/>
      <c r="H37" s="139"/>
    </row>
    <row r="38" spans="1:8" s="128" customFormat="1" ht="12.75" x14ac:dyDescent="0.2">
      <c r="A38" s="129" t="s">
        <v>127</v>
      </c>
      <c r="B38" s="130">
        <v>736425.35</v>
      </c>
      <c r="E38" s="33"/>
      <c r="F38" s="36"/>
      <c r="G38" s="145"/>
      <c r="H38" s="139"/>
    </row>
    <row r="39" spans="1:8" s="128" customFormat="1" ht="12.75" x14ac:dyDescent="0.2">
      <c r="A39" s="129" t="s">
        <v>128</v>
      </c>
      <c r="B39" s="130">
        <v>126688.32000000001</v>
      </c>
      <c r="E39" s="33"/>
      <c r="F39" s="36"/>
      <c r="G39" s="145"/>
      <c r="H39" s="139"/>
    </row>
    <row r="40" spans="1:8" s="128" customFormat="1" ht="25.5" x14ac:dyDescent="0.2">
      <c r="A40" s="129" t="s">
        <v>131</v>
      </c>
      <c r="B40" s="130">
        <v>137958.18</v>
      </c>
      <c r="E40" s="33"/>
      <c r="F40" s="36"/>
      <c r="G40" s="145"/>
      <c r="H40" s="139"/>
    </row>
    <row r="41" spans="1:8" s="128" customFormat="1" ht="12.75" x14ac:dyDescent="0.2">
      <c r="A41" s="126" t="s">
        <v>148</v>
      </c>
      <c r="B41" s="127">
        <v>439844</v>
      </c>
      <c r="E41" s="33"/>
      <c r="F41" s="36"/>
      <c r="G41" s="145"/>
      <c r="H41" s="139"/>
    </row>
    <row r="42" spans="1:8" s="128" customFormat="1" ht="25.5" x14ac:dyDescent="0.2">
      <c r="A42" s="126" t="s">
        <v>101</v>
      </c>
      <c r="B42" s="127">
        <v>359035.8</v>
      </c>
      <c r="E42" s="33"/>
      <c r="F42" s="36"/>
      <c r="G42" s="145"/>
      <c r="H42" s="139"/>
    </row>
    <row r="43" spans="1:8" s="128" customFormat="1" ht="12.75" x14ac:dyDescent="0.2">
      <c r="A43" s="126" t="s">
        <v>130</v>
      </c>
      <c r="B43" s="127">
        <v>296790.90000000002</v>
      </c>
      <c r="E43" s="33"/>
      <c r="F43" s="36"/>
      <c r="G43" s="145"/>
      <c r="H43" s="139"/>
    </row>
    <row r="44" spans="1:8" s="128" customFormat="1" ht="12.75" x14ac:dyDescent="0.2">
      <c r="A44" s="126" t="s">
        <v>336</v>
      </c>
      <c r="B44" s="127">
        <v>61342.8</v>
      </c>
      <c r="E44" s="33"/>
      <c r="F44" s="36"/>
      <c r="G44" s="145"/>
      <c r="H44" s="139"/>
    </row>
    <row r="45" spans="1:8" s="128" customFormat="1" ht="12.75" x14ac:dyDescent="0.2">
      <c r="A45" s="126" t="s">
        <v>337</v>
      </c>
      <c r="B45" s="127">
        <v>0</v>
      </c>
      <c r="E45" s="33"/>
      <c r="F45" s="36"/>
      <c r="G45" s="145"/>
      <c r="H45" s="139"/>
    </row>
    <row r="46" spans="1:8" s="128" customFormat="1" ht="12.75" x14ac:dyDescent="0.2">
      <c r="A46" s="126" t="s">
        <v>338</v>
      </c>
      <c r="B46" s="127">
        <v>456078.1</v>
      </c>
      <c r="E46" s="33"/>
      <c r="F46" s="36"/>
      <c r="G46" s="145"/>
      <c r="H46" s="139"/>
    </row>
    <row r="47" spans="1:8" s="128" customFormat="1" ht="12.75" x14ac:dyDescent="0.2">
      <c r="A47" s="126" t="s">
        <v>104</v>
      </c>
      <c r="B47" s="127">
        <v>108336.96000000001</v>
      </c>
      <c r="E47" s="33"/>
      <c r="F47" s="36"/>
      <c r="G47" s="145"/>
      <c r="H47" s="139"/>
    </row>
    <row r="48" spans="1:8" s="128" customFormat="1" ht="12.75" x14ac:dyDescent="0.2">
      <c r="A48" s="126" t="s">
        <v>339</v>
      </c>
      <c r="B48" s="127">
        <v>642295.19999999995</v>
      </c>
      <c r="E48" s="33"/>
      <c r="F48" s="36"/>
      <c r="G48" s="145"/>
      <c r="H48" s="139"/>
    </row>
    <row r="49" spans="1:8" s="128" customFormat="1" ht="12.75" x14ac:dyDescent="0.2">
      <c r="A49" s="126" t="s">
        <v>340</v>
      </c>
      <c r="B49" s="127">
        <v>152454.6</v>
      </c>
      <c r="E49" s="33"/>
      <c r="F49" s="36"/>
      <c r="G49" s="145"/>
      <c r="H49" s="139"/>
    </row>
    <row r="50" spans="1:8" s="128" customFormat="1" ht="12.75" x14ac:dyDescent="0.2">
      <c r="A50" s="131" t="s">
        <v>341</v>
      </c>
      <c r="B50" s="127">
        <v>0</v>
      </c>
      <c r="E50" s="33"/>
      <c r="F50" s="36"/>
      <c r="G50" s="145"/>
      <c r="H50" s="139"/>
    </row>
    <row r="51" spans="1:8" s="128" customFormat="1" ht="12.75" x14ac:dyDescent="0.2">
      <c r="A51" s="126" t="s">
        <v>371</v>
      </c>
      <c r="B51" s="127">
        <v>83551.45</v>
      </c>
      <c r="E51" s="33"/>
      <c r="F51" s="36"/>
      <c r="G51" s="145"/>
      <c r="H51" s="139"/>
    </row>
    <row r="52" spans="1:8" s="128" customFormat="1" ht="12.75" x14ac:dyDescent="0.2">
      <c r="A52" s="131" t="s">
        <v>343</v>
      </c>
      <c r="B52" s="132">
        <v>0</v>
      </c>
      <c r="E52" s="33"/>
      <c r="F52" s="36"/>
      <c r="G52" s="145"/>
      <c r="H52" s="139"/>
    </row>
    <row r="53" spans="1:8" s="128" customFormat="1" ht="25.5" x14ac:dyDescent="0.2">
      <c r="A53" s="126" t="s">
        <v>346</v>
      </c>
      <c r="B53" s="127">
        <v>1380485.78</v>
      </c>
      <c r="E53" s="33"/>
      <c r="F53" s="36"/>
      <c r="G53" s="145"/>
      <c r="H53" s="139"/>
    </row>
    <row r="54" spans="1:8" s="128" customFormat="1" ht="12.75" x14ac:dyDescent="0.25">
      <c r="A54" s="133" t="s">
        <v>134</v>
      </c>
      <c r="B54" s="130">
        <v>31870.38</v>
      </c>
      <c r="E54" s="33"/>
      <c r="F54" s="36"/>
      <c r="G54" s="143"/>
    </row>
    <row r="55" spans="1:8" s="128" customFormat="1" ht="12.75" x14ac:dyDescent="0.2">
      <c r="A55" s="133" t="s">
        <v>181</v>
      </c>
      <c r="B55" s="130">
        <v>55164.99</v>
      </c>
      <c r="F55" s="142"/>
      <c r="G55" s="143"/>
      <c r="H55" s="139"/>
    </row>
    <row r="56" spans="1:8" s="128" customFormat="1" ht="12.75" x14ac:dyDescent="0.2">
      <c r="A56" s="126" t="s">
        <v>344</v>
      </c>
      <c r="B56" s="127">
        <v>3264172.79</v>
      </c>
      <c r="E56" s="33"/>
      <c r="F56" s="36"/>
      <c r="H56" s="139"/>
    </row>
    <row r="57" spans="1:8" s="128" customFormat="1" ht="12.75" x14ac:dyDescent="0.2">
      <c r="A57" s="133" t="s">
        <v>135</v>
      </c>
      <c r="B57" s="130">
        <v>65410.559999999998</v>
      </c>
      <c r="F57" s="36"/>
      <c r="G57" s="143"/>
      <c r="H57" s="139"/>
    </row>
    <row r="58" spans="1:8" s="128" customFormat="1" ht="12.75" x14ac:dyDescent="0.2">
      <c r="A58" s="126" t="s">
        <v>345</v>
      </c>
      <c r="B58" s="127">
        <v>56465.760000000002</v>
      </c>
      <c r="E58" s="33"/>
      <c r="F58" s="36"/>
      <c r="G58" s="145"/>
      <c r="H58" s="139"/>
    </row>
    <row r="59" spans="1:8" s="128" customFormat="1" ht="12.75" x14ac:dyDescent="0.2">
      <c r="A59" s="131" t="s">
        <v>107</v>
      </c>
      <c r="B59" s="132">
        <v>0</v>
      </c>
      <c r="E59" s="33"/>
      <c r="F59" s="36"/>
      <c r="G59" s="143"/>
      <c r="H59" s="139"/>
    </row>
    <row r="60" spans="1:8" s="128" customFormat="1" ht="12.75" x14ac:dyDescent="0.2">
      <c r="A60" s="126" t="s">
        <v>108</v>
      </c>
      <c r="B60" s="127">
        <v>0</v>
      </c>
      <c r="E60" s="33"/>
      <c r="F60" s="36"/>
      <c r="G60" s="145"/>
      <c r="H60" s="139"/>
    </row>
    <row r="61" spans="1:8" s="128" customFormat="1" ht="12.75" x14ac:dyDescent="0.2">
      <c r="A61" s="131" t="s">
        <v>109</v>
      </c>
      <c r="B61" s="127">
        <v>0</v>
      </c>
      <c r="E61" s="33"/>
      <c r="F61" s="142"/>
      <c r="G61" s="145"/>
      <c r="H61" s="139"/>
    </row>
    <row r="62" spans="1:8" s="128" customFormat="1" ht="25.5" x14ac:dyDescent="0.2">
      <c r="A62" s="126" t="s">
        <v>185</v>
      </c>
      <c r="B62" s="134">
        <v>0</v>
      </c>
      <c r="E62" s="33"/>
      <c r="F62" s="142"/>
      <c r="G62" s="145"/>
      <c r="H62" s="139"/>
    </row>
    <row r="63" spans="1:8" ht="15" x14ac:dyDescent="0.25">
      <c r="A63" s="17" t="s">
        <v>149</v>
      </c>
      <c r="B63" s="27">
        <f>B31+B41+B42+B43+B46+B44+B45+B47+B49+B48+B51+B58+B53+B50+B56+B52+B59+B60+B61+B62</f>
        <v>9586783.5399999991</v>
      </c>
      <c r="E63" s="33"/>
      <c r="F63" s="36"/>
      <c r="G63" s="44"/>
      <c r="H63"/>
    </row>
    <row r="64" spans="1:8" ht="4.5" customHeight="1" x14ac:dyDescent="0.25">
      <c r="B64" s="2"/>
      <c r="E64" s="40"/>
      <c r="F64" s="48"/>
      <c r="G64" s="44"/>
    </row>
    <row r="65" spans="1:7" x14ac:dyDescent="0.25">
      <c r="A65" s="17" t="s">
        <v>137</v>
      </c>
      <c r="B65" s="27">
        <f>C28-B63</f>
        <v>1806497.0399999991</v>
      </c>
      <c r="E65" s="40"/>
      <c r="F65" s="48"/>
      <c r="G65" s="44"/>
    </row>
  </sheetData>
  <mergeCells count="4">
    <mergeCell ref="A1:C1"/>
    <mergeCell ref="A3:C3"/>
    <mergeCell ref="A5:A6"/>
    <mergeCell ref="B5:C5"/>
  </mergeCells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scale="8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zoomScaleNormal="100" workbookViewId="0">
      <pane ySplit="3" topLeftCell="A4" activePane="bottomLeft" state="frozen"/>
      <selection sqref="A1:C1"/>
      <selection pane="bottomLeft" sqref="A1:C1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155" t="s">
        <v>97</v>
      </c>
      <c r="B1" s="155"/>
      <c r="C1" s="155"/>
      <c r="D1" s="16"/>
      <c r="E1" s="21"/>
      <c r="F1" s="21"/>
    </row>
    <row r="2" spans="1:8" ht="6.75" customHeight="1" thickBot="1" x14ac:dyDescent="0.3"/>
    <row r="3" spans="1:8" ht="24.75" customHeight="1" thickBot="1" x14ac:dyDescent="0.3">
      <c r="A3" s="159" t="s">
        <v>8</v>
      </c>
      <c r="B3" s="159"/>
      <c r="C3" s="159"/>
      <c r="D3" s="23"/>
      <c r="E3" s="1" t="s">
        <v>91</v>
      </c>
      <c r="F3" s="20"/>
    </row>
    <row r="4" spans="1:8" ht="6" customHeight="1" x14ac:dyDescent="0.25"/>
    <row r="5" spans="1:8" x14ac:dyDescent="0.25">
      <c r="A5" s="153" t="s">
        <v>110</v>
      </c>
      <c r="B5" s="157" t="s">
        <v>145</v>
      </c>
      <c r="C5" s="158"/>
      <c r="E5" s="5"/>
      <c r="F5" s="6"/>
    </row>
    <row r="6" spans="1:8" x14ac:dyDescent="0.25">
      <c r="A6" s="154"/>
      <c r="B6" s="25" t="s">
        <v>98</v>
      </c>
      <c r="C6" s="25" t="s">
        <v>99</v>
      </c>
      <c r="E6" s="5"/>
      <c r="F6" s="6"/>
    </row>
    <row r="7" spans="1:8" s="128" customFormat="1" ht="12.75" x14ac:dyDescent="0.2">
      <c r="A7" s="126" t="s">
        <v>139</v>
      </c>
      <c r="B7" s="127">
        <v>1026268.38</v>
      </c>
      <c r="C7" s="135">
        <v>1026941.48</v>
      </c>
      <c r="E7" s="33"/>
      <c r="F7" s="36"/>
      <c r="G7" s="36"/>
      <c r="H7" s="139"/>
    </row>
    <row r="8" spans="1:8" s="128" customFormat="1" ht="25.5" x14ac:dyDescent="0.2">
      <c r="A8" s="126" t="s">
        <v>113</v>
      </c>
      <c r="B8" s="127">
        <v>47153.77</v>
      </c>
      <c r="C8" s="135">
        <v>45506.41</v>
      </c>
      <c r="E8" s="33"/>
      <c r="F8" s="36"/>
      <c r="G8" s="36"/>
      <c r="H8" s="139"/>
    </row>
    <row r="9" spans="1:8" s="128" customFormat="1" ht="12.75" x14ac:dyDescent="0.25">
      <c r="A9" s="126" t="s">
        <v>140</v>
      </c>
      <c r="B9" s="135">
        <v>501045.18</v>
      </c>
      <c r="C9" s="135">
        <v>501969.69</v>
      </c>
      <c r="E9" s="33"/>
      <c r="F9" s="36"/>
      <c r="G9" s="36"/>
    </row>
    <row r="10" spans="1:8" s="128" customFormat="1" ht="25.5" x14ac:dyDescent="0.2">
      <c r="A10" s="126" t="s">
        <v>129</v>
      </c>
      <c r="B10" s="127">
        <v>157765.20000000001</v>
      </c>
      <c r="C10" s="135">
        <v>157767.79999999999</v>
      </c>
      <c r="E10" s="33"/>
      <c r="F10" s="36"/>
      <c r="G10" s="36"/>
      <c r="H10" s="139"/>
    </row>
    <row r="11" spans="1:8" s="128" customFormat="1" ht="12.75" x14ac:dyDescent="0.2">
      <c r="A11" s="126" t="s">
        <v>111</v>
      </c>
      <c r="B11" s="127">
        <v>130413.42</v>
      </c>
      <c r="C11" s="135">
        <v>130419.04</v>
      </c>
      <c r="E11" s="33"/>
      <c r="F11" s="36"/>
      <c r="G11" s="36"/>
      <c r="H11" s="139"/>
    </row>
    <row r="12" spans="1:8" s="128" customFormat="1" ht="12.75" x14ac:dyDescent="0.2">
      <c r="A12" s="126" t="s">
        <v>102</v>
      </c>
      <c r="B12" s="127">
        <v>26954.76</v>
      </c>
      <c r="C12" s="135">
        <v>27095.97</v>
      </c>
      <c r="E12" s="33"/>
      <c r="F12" s="36"/>
      <c r="G12" s="36"/>
      <c r="H12" s="139"/>
    </row>
    <row r="13" spans="1:8" s="128" customFormat="1" ht="12.75" x14ac:dyDescent="0.2">
      <c r="A13" s="126" t="s">
        <v>103</v>
      </c>
      <c r="B13" s="127">
        <v>0</v>
      </c>
      <c r="C13" s="135">
        <v>0</v>
      </c>
      <c r="E13" s="33"/>
      <c r="F13" s="36"/>
      <c r="G13" s="36"/>
      <c r="H13" s="139"/>
    </row>
    <row r="14" spans="1:8" s="128" customFormat="1" ht="12.75" x14ac:dyDescent="0.2">
      <c r="A14" s="126" t="s">
        <v>112</v>
      </c>
      <c r="B14" s="127">
        <v>207851.22</v>
      </c>
      <c r="C14" s="135">
        <v>204064.36</v>
      </c>
      <c r="E14" s="33"/>
      <c r="F14" s="36"/>
      <c r="G14" s="36"/>
      <c r="H14" s="139"/>
    </row>
    <row r="15" spans="1:8" s="128" customFormat="1" ht="12.75" x14ac:dyDescent="0.25">
      <c r="A15" s="126" t="s">
        <v>141</v>
      </c>
      <c r="B15" s="135">
        <v>3600</v>
      </c>
      <c r="C15" s="135">
        <v>3600</v>
      </c>
      <c r="E15" s="33"/>
      <c r="F15" s="36"/>
      <c r="G15" s="36"/>
    </row>
    <row r="16" spans="1:8" s="128" customFormat="1" ht="12.75" x14ac:dyDescent="0.25">
      <c r="A16" s="126" t="s">
        <v>114</v>
      </c>
      <c r="B16" s="135">
        <v>282234.42</v>
      </c>
      <c r="C16" s="135">
        <v>280782.18</v>
      </c>
      <c r="E16" s="33"/>
      <c r="F16" s="36"/>
      <c r="G16" s="36"/>
    </row>
    <row r="17" spans="1:8" s="128" customFormat="1" ht="12.75" x14ac:dyDescent="0.25">
      <c r="A17" s="126" t="s">
        <v>142</v>
      </c>
      <c r="B17" s="135">
        <v>66990.899999999994</v>
      </c>
      <c r="C17" s="135">
        <v>66688.67</v>
      </c>
      <c r="E17" s="33"/>
      <c r="F17" s="36"/>
      <c r="G17" s="36"/>
    </row>
    <row r="18" spans="1:8" s="128" customFormat="1" ht="12.75" x14ac:dyDescent="0.2">
      <c r="A18" s="126" t="s">
        <v>115</v>
      </c>
      <c r="B18" s="127">
        <v>0</v>
      </c>
      <c r="C18" s="135">
        <v>0</v>
      </c>
      <c r="E18" s="33"/>
      <c r="F18" s="36"/>
      <c r="G18" s="36"/>
      <c r="H18" s="139"/>
    </row>
    <row r="19" spans="1:8" s="128" customFormat="1" ht="12.75" x14ac:dyDescent="0.25">
      <c r="A19" s="126" t="s">
        <v>372</v>
      </c>
      <c r="B19" s="135">
        <v>49059.47</v>
      </c>
      <c r="C19" s="135">
        <v>47641.34</v>
      </c>
      <c r="E19" s="33"/>
      <c r="F19" s="36"/>
      <c r="G19" s="36"/>
    </row>
    <row r="20" spans="1:8" s="128" customFormat="1" ht="12.75" x14ac:dyDescent="0.25">
      <c r="A20" s="126" t="s">
        <v>143</v>
      </c>
      <c r="B20" s="127">
        <v>0</v>
      </c>
      <c r="C20" s="135">
        <v>0</v>
      </c>
      <c r="E20" s="33"/>
      <c r="F20" s="36"/>
      <c r="G20" s="36"/>
    </row>
    <row r="21" spans="1:8" s="128" customFormat="1" ht="25.5" x14ac:dyDescent="0.25">
      <c r="A21" s="126" t="s">
        <v>116</v>
      </c>
      <c r="B21" s="127">
        <v>773748.41</v>
      </c>
      <c r="C21" s="135">
        <v>769577.27</v>
      </c>
      <c r="E21" s="33"/>
      <c r="F21" s="36"/>
      <c r="G21" s="36"/>
    </row>
    <row r="22" spans="1:8" s="128" customFormat="1" ht="25.5" x14ac:dyDescent="0.25">
      <c r="A22" s="126" t="s">
        <v>117</v>
      </c>
      <c r="B22" s="127">
        <v>2145523.98</v>
      </c>
      <c r="C22" s="135">
        <v>2082445.67</v>
      </c>
      <c r="E22" s="33"/>
      <c r="F22" s="36"/>
      <c r="G22" s="36"/>
    </row>
    <row r="23" spans="1:8" s="128" customFormat="1" ht="12.75" x14ac:dyDescent="0.25">
      <c r="A23" s="126" t="s">
        <v>118</v>
      </c>
      <c r="B23" s="135">
        <v>48360.6</v>
      </c>
      <c r="C23" s="135">
        <v>48395.47</v>
      </c>
      <c r="E23" s="33"/>
      <c r="F23" s="36"/>
      <c r="G23" s="36"/>
    </row>
    <row r="24" spans="1:8" s="128" customFormat="1" ht="12.75" x14ac:dyDescent="0.2">
      <c r="A24" s="126" t="s">
        <v>119</v>
      </c>
      <c r="B24" s="127">
        <v>140714.17000000001</v>
      </c>
      <c r="C24" s="135">
        <v>129178.55</v>
      </c>
      <c r="E24" s="33"/>
      <c r="F24" s="36"/>
      <c r="G24" s="36"/>
      <c r="H24" s="139"/>
    </row>
    <row r="25" spans="1:8" s="128" customFormat="1" ht="12.75" x14ac:dyDescent="0.25">
      <c r="A25" s="126" t="s">
        <v>120</v>
      </c>
      <c r="B25" s="135">
        <v>0</v>
      </c>
      <c r="C25" s="135">
        <v>0</v>
      </c>
      <c r="E25" s="33"/>
      <c r="F25" s="36"/>
      <c r="G25" s="36"/>
    </row>
    <row r="26" spans="1:8" s="128" customFormat="1" ht="12.75" x14ac:dyDescent="0.2">
      <c r="A26" s="126" t="s">
        <v>180</v>
      </c>
      <c r="B26" s="127">
        <v>0</v>
      </c>
      <c r="C26" s="135">
        <v>0</v>
      </c>
      <c r="E26" s="33"/>
      <c r="F26" s="142"/>
      <c r="G26" s="142"/>
      <c r="H26" s="139"/>
    </row>
    <row r="27" spans="1:8" s="128" customFormat="1" ht="12.75" x14ac:dyDescent="0.2">
      <c r="A27" s="126" t="s">
        <v>100</v>
      </c>
      <c r="B27" s="127">
        <v>0</v>
      </c>
      <c r="C27" s="135">
        <v>0</v>
      </c>
      <c r="E27" s="33"/>
      <c r="F27" s="142"/>
      <c r="G27" s="142"/>
      <c r="H27" s="139"/>
    </row>
    <row r="28" spans="1:8" x14ac:dyDescent="0.25">
      <c r="A28" s="17" t="s">
        <v>144</v>
      </c>
      <c r="B28" s="28">
        <f>SUM(B7:B27)</f>
        <v>5607683.879999999</v>
      </c>
      <c r="C28" s="28">
        <f>SUM(C7:C27)</f>
        <v>5522073.8999999994</v>
      </c>
      <c r="E28" s="34"/>
      <c r="F28" s="47"/>
      <c r="G28" s="47"/>
    </row>
    <row r="29" spans="1:8" ht="15" x14ac:dyDescent="0.25">
      <c r="B29" s="18"/>
      <c r="C29" s="18"/>
      <c r="F29" s="44"/>
      <c r="G29" s="44"/>
    </row>
    <row r="30" spans="1:8" x14ac:dyDescent="0.25">
      <c r="A30" s="25" t="s">
        <v>110</v>
      </c>
      <c r="B30" s="26" t="s">
        <v>146</v>
      </c>
      <c r="F30" s="44"/>
      <c r="G30" s="44"/>
    </row>
    <row r="31" spans="1:8" s="128" customFormat="1" ht="12.75" x14ac:dyDescent="0.2">
      <c r="A31" s="126" t="s">
        <v>147</v>
      </c>
      <c r="B31" s="127">
        <f>SUM(B32:B40)</f>
        <v>1013739.74</v>
      </c>
      <c r="E31" s="33"/>
      <c r="F31" s="144"/>
      <c r="G31" s="145"/>
      <c r="H31" s="139"/>
    </row>
    <row r="32" spans="1:8" s="128" customFormat="1" ht="12.75" x14ac:dyDescent="0.2">
      <c r="A32" s="129" t="s">
        <v>121</v>
      </c>
      <c r="B32" s="130">
        <v>169667.76</v>
      </c>
      <c r="E32" s="33"/>
      <c r="F32" s="36"/>
      <c r="G32" s="145"/>
      <c r="H32" s="139"/>
    </row>
    <row r="33" spans="1:8" s="128" customFormat="1" ht="12.75" x14ac:dyDescent="0.2">
      <c r="A33" s="129" t="s">
        <v>122</v>
      </c>
      <c r="B33" s="130">
        <v>156982.32</v>
      </c>
      <c r="E33" s="33"/>
      <c r="F33" s="36"/>
      <c r="G33" s="145"/>
      <c r="H33" s="139"/>
    </row>
    <row r="34" spans="1:8" s="128" customFormat="1" ht="25.5" x14ac:dyDescent="0.2">
      <c r="A34" s="129" t="s">
        <v>123</v>
      </c>
      <c r="B34" s="130">
        <v>166099.98000000001</v>
      </c>
      <c r="E34" s="33"/>
      <c r="F34" s="36"/>
      <c r="G34" s="145"/>
      <c r="H34" s="139"/>
    </row>
    <row r="35" spans="1:8" s="128" customFormat="1" ht="25.5" x14ac:dyDescent="0.2">
      <c r="A35" s="129" t="s">
        <v>124</v>
      </c>
      <c r="B35" s="130">
        <v>20613.84</v>
      </c>
      <c r="E35" s="33"/>
      <c r="F35" s="36"/>
      <c r="G35" s="145"/>
      <c r="H35" s="139"/>
    </row>
    <row r="36" spans="1:8" s="128" customFormat="1" ht="12.75" x14ac:dyDescent="0.2">
      <c r="A36" s="129" t="s">
        <v>125</v>
      </c>
      <c r="B36" s="130">
        <v>6342.72</v>
      </c>
      <c r="E36" s="33"/>
      <c r="F36" s="36"/>
      <c r="G36" s="145"/>
      <c r="H36" s="139"/>
    </row>
    <row r="37" spans="1:8" s="128" customFormat="1" ht="12.75" x14ac:dyDescent="0.2">
      <c r="A37" s="129" t="s">
        <v>126</v>
      </c>
      <c r="B37" s="130">
        <v>47695.41</v>
      </c>
      <c r="E37" s="33"/>
      <c r="F37" s="36"/>
      <c r="G37" s="145"/>
      <c r="H37" s="139"/>
    </row>
    <row r="38" spans="1:8" s="128" customFormat="1" ht="12.75" x14ac:dyDescent="0.2">
      <c r="A38" s="129" t="s">
        <v>127</v>
      </c>
      <c r="B38" s="130">
        <v>380016.98</v>
      </c>
      <c r="E38" s="33"/>
      <c r="F38" s="36"/>
      <c r="G38" s="145"/>
      <c r="H38" s="139"/>
    </row>
    <row r="39" spans="1:8" s="128" customFormat="1" ht="12.75" x14ac:dyDescent="0.2">
      <c r="A39" s="129" t="s">
        <v>128</v>
      </c>
      <c r="B39" s="130">
        <v>57585.599999999999</v>
      </c>
      <c r="E39" s="33"/>
      <c r="F39" s="36"/>
      <c r="G39" s="145"/>
      <c r="H39" s="139"/>
    </row>
    <row r="40" spans="1:8" s="128" customFormat="1" ht="25.5" x14ac:dyDescent="0.2">
      <c r="A40" s="129" t="s">
        <v>131</v>
      </c>
      <c r="B40" s="130">
        <v>8735.1299999999992</v>
      </c>
      <c r="E40" s="33"/>
      <c r="F40" s="36"/>
      <c r="G40" s="145"/>
      <c r="H40" s="139"/>
    </row>
    <row r="41" spans="1:8" s="128" customFormat="1" ht="12.75" x14ac:dyDescent="0.2">
      <c r="A41" s="126" t="s">
        <v>148</v>
      </c>
      <c r="B41" s="127">
        <v>814197</v>
      </c>
      <c r="E41" s="33"/>
      <c r="F41" s="36"/>
      <c r="G41" s="145"/>
      <c r="H41" s="139"/>
    </row>
    <row r="42" spans="1:8" s="128" customFormat="1" ht="25.5" x14ac:dyDescent="0.2">
      <c r="A42" s="126" t="s">
        <v>101</v>
      </c>
      <c r="B42" s="127">
        <v>157775.16</v>
      </c>
      <c r="E42" s="33"/>
      <c r="F42" s="36"/>
      <c r="G42" s="145"/>
      <c r="H42" s="139"/>
    </row>
    <row r="43" spans="1:8" s="128" customFormat="1" ht="12.75" x14ac:dyDescent="0.2">
      <c r="A43" s="126" t="s">
        <v>130</v>
      </c>
      <c r="B43" s="127">
        <v>130422.18</v>
      </c>
      <c r="E43" s="33"/>
      <c r="F43" s="36"/>
      <c r="G43" s="145"/>
      <c r="H43" s="139"/>
    </row>
    <row r="44" spans="1:8" s="128" customFormat="1" ht="12.75" x14ac:dyDescent="0.2">
      <c r="A44" s="126" t="s">
        <v>336</v>
      </c>
      <c r="B44" s="127">
        <v>26956.560000000001</v>
      </c>
      <c r="E44" s="33"/>
      <c r="F44" s="36"/>
      <c r="G44" s="145"/>
      <c r="H44" s="139"/>
    </row>
    <row r="45" spans="1:8" s="128" customFormat="1" ht="12.75" x14ac:dyDescent="0.2">
      <c r="A45" s="126" t="s">
        <v>337</v>
      </c>
      <c r="B45" s="127">
        <v>0</v>
      </c>
      <c r="E45" s="33"/>
      <c r="F45" s="36"/>
      <c r="G45" s="145"/>
      <c r="H45" s="139"/>
    </row>
    <row r="46" spans="1:8" s="128" customFormat="1" ht="12.75" x14ac:dyDescent="0.2">
      <c r="A46" s="126" t="s">
        <v>338</v>
      </c>
      <c r="B46" s="127">
        <v>195462.05</v>
      </c>
      <c r="E46" s="33"/>
      <c r="F46" s="36"/>
      <c r="G46" s="145"/>
      <c r="H46" s="139"/>
    </row>
    <row r="47" spans="1:8" s="128" customFormat="1" ht="12.75" x14ac:dyDescent="0.2">
      <c r="A47" s="126" t="s">
        <v>104</v>
      </c>
      <c r="B47" s="127">
        <v>0</v>
      </c>
      <c r="E47" s="33"/>
      <c r="F47" s="36"/>
      <c r="G47" s="145"/>
      <c r="H47" s="139"/>
    </row>
    <row r="48" spans="1:8" s="128" customFormat="1" ht="12.75" x14ac:dyDescent="0.2">
      <c r="A48" s="126" t="s">
        <v>339</v>
      </c>
      <c r="B48" s="127">
        <v>282251.03999999998</v>
      </c>
      <c r="E48" s="33"/>
      <c r="F48" s="36"/>
      <c r="G48" s="145"/>
      <c r="H48" s="139"/>
    </row>
    <row r="49" spans="1:8" s="128" customFormat="1" ht="12.75" x14ac:dyDescent="0.2">
      <c r="A49" s="126" t="s">
        <v>340</v>
      </c>
      <c r="B49" s="127">
        <v>66990.899999999994</v>
      </c>
      <c r="E49" s="33"/>
      <c r="F49" s="36"/>
      <c r="G49" s="145"/>
      <c r="H49" s="139"/>
    </row>
    <row r="50" spans="1:8" s="128" customFormat="1" ht="12.75" x14ac:dyDescent="0.2">
      <c r="A50" s="131" t="s">
        <v>341</v>
      </c>
      <c r="B50" s="127">
        <v>0</v>
      </c>
      <c r="E50" s="33"/>
      <c r="F50" s="36"/>
      <c r="G50" s="145"/>
      <c r="H50" s="139"/>
    </row>
    <row r="51" spans="1:8" s="128" customFormat="1" ht="12.75" x14ac:dyDescent="0.2">
      <c r="A51" s="126" t="s">
        <v>371</v>
      </c>
      <c r="B51" s="127">
        <v>48289.11</v>
      </c>
      <c r="E51" s="33"/>
      <c r="F51" s="36"/>
      <c r="G51" s="145"/>
      <c r="H51" s="139"/>
    </row>
    <row r="52" spans="1:8" s="128" customFormat="1" ht="12.75" x14ac:dyDescent="0.2">
      <c r="A52" s="131" t="s">
        <v>343</v>
      </c>
      <c r="B52" s="132">
        <v>0</v>
      </c>
      <c r="E52" s="33"/>
      <c r="F52" s="36"/>
      <c r="G52" s="145"/>
      <c r="H52" s="139"/>
    </row>
    <row r="53" spans="1:8" s="128" customFormat="1" ht="25.5" x14ac:dyDescent="0.2">
      <c r="A53" s="126" t="s">
        <v>346</v>
      </c>
      <c r="B53" s="127">
        <v>887791.09</v>
      </c>
      <c r="E53" s="33"/>
      <c r="F53" s="36"/>
      <c r="G53" s="145"/>
      <c r="H53" s="139"/>
    </row>
    <row r="54" spans="1:8" s="128" customFormat="1" ht="12.75" x14ac:dyDescent="0.25">
      <c r="A54" s="133" t="s">
        <v>134</v>
      </c>
      <c r="B54" s="130">
        <v>9542.7000000000007</v>
      </c>
      <c r="E54" s="33"/>
      <c r="F54" s="36"/>
      <c r="G54" s="143"/>
    </row>
    <row r="55" spans="1:8" s="128" customFormat="1" ht="12.75" x14ac:dyDescent="0.2">
      <c r="A55" s="133" t="s">
        <v>181</v>
      </c>
      <c r="B55" s="130">
        <v>17742.849999999999</v>
      </c>
      <c r="F55" s="142"/>
      <c r="G55" s="143"/>
      <c r="H55" s="139"/>
    </row>
    <row r="56" spans="1:8" s="128" customFormat="1" ht="12.75" x14ac:dyDescent="0.2">
      <c r="A56" s="126" t="s">
        <v>344</v>
      </c>
      <c r="B56" s="127">
        <v>2091570.87</v>
      </c>
      <c r="E56" s="33"/>
      <c r="F56" s="36"/>
      <c r="H56" s="139"/>
    </row>
    <row r="57" spans="1:8" s="128" customFormat="1" ht="12.75" x14ac:dyDescent="0.2">
      <c r="A57" s="133" t="s">
        <v>135</v>
      </c>
      <c r="B57" s="130">
        <v>19868.22</v>
      </c>
      <c r="F57" s="36"/>
      <c r="G57" s="143"/>
      <c r="H57" s="139"/>
    </row>
    <row r="58" spans="1:8" s="128" customFormat="1" ht="12.75" x14ac:dyDescent="0.2">
      <c r="A58" s="126" t="s">
        <v>345</v>
      </c>
      <c r="B58" s="127">
        <v>61542.12</v>
      </c>
      <c r="E58" s="33"/>
      <c r="F58" s="36"/>
      <c r="G58" s="145"/>
      <c r="H58" s="139"/>
    </row>
    <row r="59" spans="1:8" s="128" customFormat="1" ht="12.75" x14ac:dyDescent="0.2">
      <c r="A59" s="131" t="s">
        <v>107</v>
      </c>
      <c r="B59" s="132">
        <v>0</v>
      </c>
      <c r="E59" s="33"/>
      <c r="F59" s="36"/>
      <c r="G59" s="143"/>
      <c r="H59" s="139"/>
    </row>
    <row r="60" spans="1:8" s="128" customFormat="1" ht="12.75" x14ac:dyDescent="0.2">
      <c r="A60" s="126" t="s">
        <v>108</v>
      </c>
      <c r="B60" s="127">
        <v>0</v>
      </c>
      <c r="E60" s="33"/>
      <c r="F60" s="36"/>
      <c r="G60" s="145"/>
      <c r="H60" s="139"/>
    </row>
    <row r="61" spans="1:8" s="128" customFormat="1" ht="12.75" x14ac:dyDescent="0.2">
      <c r="A61" s="131" t="s">
        <v>109</v>
      </c>
      <c r="B61" s="127">
        <v>0</v>
      </c>
      <c r="E61" s="33"/>
      <c r="F61" s="142"/>
      <c r="G61" s="145"/>
      <c r="H61" s="139"/>
    </row>
    <row r="62" spans="1:8" s="128" customFormat="1" ht="25.5" x14ac:dyDescent="0.2">
      <c r="A62" s="126" t="s">
        <v>185</v>
      </c>
      <c r="B62" s="134">
        <v>0</v>
      </c>
      <c r="E62" s="33"/>
      <c r="F62" s="142"/>
      <c r="G62" s="145"/>
      <c r="H62" s="139"/>
    </row>
    <row r="63" spans="1:8" ht="15" x14ac:dyDescent="0.25">
      <c r="A63" s="17" t="s">
        <v>149</v>
      </c>
      <c r="B63" s="27">
        <f>B31+B41+B42+B43+B46+B44+B45+B47+B49+B48+B51+B58+B53+B50+B56+B52+B59+B60+B61+B62</f>
        <v>5776987.8200000003</v>
      </c>
      <c r="E63" s="33"/>
      <c r="F63" s="36"/>
      <c r="G63" s="44"/>
      <c r="H63"/>
    </row>
    <row r="64" spans="1:8" ht="4.5" customHeight="1" x14ac:dyDescent="0.25">
      <c r="B64" s="2"/>
      <c r="E64" s="40"/>
      <c r="F64" s="48"/>
      <c r="G64" s="44"/>
    </row>
    <row r="65" spans="1:7" x14ac:dyDescent="0.25">
      <c r="A65" s="17" t="s">
        <v>137</v>
      </c>
      <c r="B65" s="27">
        <f>C28-B63</f>
        <v>-254913.92000000086</v>
      </c>
      <c r="E65" s="40"/>
      <c r="F65" s="48"/>
      <c r="G65" s="44"/>
    </row>
  </sheetData>
  <mergeCells count="4">
    <mergeCell ref="A1:C1"/>
    <mergeCell ref="A3:C3"/>
    <mergeCell ref="A5:A6"/>
    <mergeCell ref="B5:C5"/>
  </mergeCells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scale="8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zoomScaleNormal="100" workbookViewId="0">
      <pane ySplit="3" topLeftCell="A19" activePane="bottomLeft" state="frozen"/>
      <selection sqref="A1:C1"/>
      <selection pane="bottomLeft" sqref="A1:C1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155" t="s">
        <v>97</v>
      </c>
      <c r="B1" s="155"/>
      <c r="C1" s="155"/>
      <c r="D1" s="16"/>
      <c r="E1" s="21"/>
      <c r="F1" s="21"/>
    </row>
    <row r="2" spans="1:8" ht="6.75" customHeight="1" thickBot="1" x14ac:dyDescent="0.3"/>
    <row r="3" spans="1:8" ht="24.75" customHeight="1" thickBot="1" x14ac:dyDescent="0.3">
      <c r="A3" s="159" t="s">
        <v>9</v>
      </c>
      <c r="B3" s="159"/>
      <c r="C3" s="159"/>
      <c r="D3" s="23"/>
      <c r="E3" s="1" t="s">
        <v>91</v>
      </c>
      <c r="F3" s="20"/>
    </row>
    <row r="4" spans="1:8" ht="6" customHeight="1" x14ac:dyDescent="0.25"/>
    <row r="5" spans="1:8" x14ac:dyDescent="0.25">
      <c r="A5" s="153" t="s">
        <v>110</v>
      </c>
      <c r="B5" s="157" t="s">
        <v>145</v>
      </c>
      <c r="C5" s="158"/>
      <c r="E5" s="5"/>
      <c r="F5" s="6"/>
    </row>
    <row r="6" spans="1:8" x14ac:dyDescent="0.25">
      <c r="A6" s="154"/>
      <c r="B6" s="25" t="s">
        <v>98</v>
      </c>
      <c r="C6" s="25" t="s">
        <v>99</v>
      </c>
      <c r="E6" s="5"/>
      <c r="F6" s="6"/>
    </row>
    <row r="7" spans="1:8" s="128" customFormat="1" ht="12.75" x14ac:dyDescent="0.2">
      <c r="A7" s="126" t="s">
        <v>139</v>
      </c>
      <c r="B7" s="127">
        <v>1148242.32</v>
      </c>
      <c r="C7" s="135">
        <v>1119205.32</v>
      </c>
      <c r="E7" s="33"/>
      <c r="F7" s="36"/>
      <c r="G7" s="36"/>
      <c r="H7" s="139"/>
    </row>
    <row r="8" spans="1:8" s="128" customFormat="1" ht="25.5" x14ac:dyDescent="0.2">
      <c r="A8" s="126" t="s">
        <v>113</v>
      </c>
      <c r="B8" s="127">
        <v>165552.35</v>
      </c>
      <c r="C8" s="135">
        <v>153109.95000000001</v>
      </c>
      <c r="E8" s="33"/>
      <c r="F8" s="36"/>
      <c r="G8" s="36"/>
      <c r="H8" s="139"/>
    </row>
    <row r="9" spans="1:8" s="128" customFormat="1" ht="12.75" x14ac:dyDescent="0.25">
      <c r="A9" s="126" t="s">
        <v>140</v>
      </c>
      <c r="B9" s="135">
        <v>560594.93999999994</v>
      </c>
      <c r="C9" s="135">
        <v>551240.64</v>
      </c>
      <c r="E9" s="33"/>
      <c r="F9" s="36"/>
      <c r="G9" s="36"/>
    </row>
    <row r="10" spans="1:8" s="128" customFormat="1" ht="25.5" x14ac:dyDescent="0.2">
      <c r="A10" s="126" t="s">
        <v>129</v>
      </c>
      <c r="B10" s="127">
        <v>176515.92</v>
      </c>
      <c r="C10" s="135">
        <v>171849.39</v>
      </c>
      <c r="E10" s="33"/>
      <c r="F10" s="36"/>
      <c r="G10" s="36"/>
      <c r="H10" s="139"/>
    </row>
    <row r="11" spans="1:8" s="128" customFormat="1" ht="12.75" x14ac:dyDescent="0.2">
      <c r="A11" s="126" t="s">
        <v>111</v>
      </c>
      <c r="B11" s="127">
        <v>138071.51999999999</v>
      </c>
      <c r="C11" s="135">
        <v>134191.85999999999</v>
      </c>
      <c r="E11" s="33"/>
      <c r="F11" s="36"/>
      <c r="G11" s="36"/>
      <c r="H11" s="139"/>
    </row>
    <row r="12" spans="1:8" s="128" customFormat="1" ht="12.75" x14ac:dyDescent="0.2">
      <c r="A12" s="126" t="s">
        <v>102</v>
      </c>
      <c r="B12" s="127">
        <v>30158.639999999999</v>
      </c>
      <c r="C12" s="135">
        <v>29458.27</v>
      </c>
      <c r="E12" s="33"/>
      <c r="F12" s="36"/>
      <c r="G12" s="36"/>
      <c r="H12" s="139"/>
    </row>
    <row r="13" spans="1:8" s="128" customFormat="1" ht="12.75" x14ac:dyDescent="0.2">
      <c r="A13" s="126" t="s">
        <v>103</v>
      </c>
      <c r="B13" s="127">
        <v>0</v>
      </c>
      <c r="C13" s="135">
        <v>0</v>
      </c>
      <c r="E13" s="33"/>
      <c r="F13" s="36"/>
      <c r="G13" s="36"/>
      <c r="H13" s="139"/>
    </row>
    <row r="14" spans="1:8" s="128" customFormat="1" ht="12.75" x14ac:dyDescent="0.2">
      <c r="A14" s="126" t="s">
        <v>112</v>
      </c>
      <c r="B14" s="127">
        <v>173418.45</v>
      </c>
      <c r="C14" s="135">
        <v>165590.09</v>
      </c>
      <c r="E14" s="33"/>
      <c r="F14" s="36"/>
      <c r="G14" s="36"/>
      <c r="H14" s="139"/>
    </row>
    <row r="15" spans="1:8" s="128" customFormat="1" ht="12.75" x14ac:dyDescent="0.25">
      <c r="A15" s="126" t="s">
        <v>141</v>
      </c>
      <c r="B15" s="135">
        <v>0</v>
      </c>
      <c r="C15" s="135">
        <v>0</v>
      </c>
      <c r="E15" s="33"/>
      <c r="F15" s="36"/>
      <c r="G15" s="36"/>
    </row>
    <row r="16" spans="1:8" s="128" customFormat="1" ht="12.75" x14ac:dyDescent="0.25">
      <c r="A16" s="126" t="s">
        <v>114</v>
      </c>
      <c r="B16" s="135">
        <v>315778.62</v>
      </c>
      <c r="C16" s="135">
        <v>297980.95</v>
      </c>
      <c r="E16" s="33"/>
      <c r="F16" s="36"/>
      <c r="G16" s="36"/>
    </row>
    <row r="17" spans="1:8" s="128" customFormat="1" ht="12.75" x14ac:dyDescent="0.25">
      <c r="A17" s="126" t="s">
        <v>142</v>
      </c>
      <c r="B17" s="135">
        <v>0</v>
      </c>
      <c r="C17" s="135">
        <v>0</v>
      </c>
      <c r="E17" s="33"/>
      <c r="F17" s="36"/>
      <c r="G17" s="36"/>
    </row>
    <row r="18" spans="1:8" s="128" customFormat="1" ht="12.75" x14ac:dyDescent="0.2">
      <c r="A18" s="126" t="s">
        <v>115</v>
      </c>
      <c r="B18" s="127">
        <v>0</v>
      </c>
      <c r="C18" s="135">
        <v>0</v>
      </c>
      <c r="E18" s="33"/>
      <c r="F18" s="36"/>
      <c r="G18" s="36"/>
      <c r="H18" s="139"/>
    </row>
    <row r="19" spans="1:8" s="128" customFormat="1" ht="12.75" x14ac:dyDescent="0.25">
      <c r="A19" s="126" t="s">
        <v>372</v>
      </c>
      <c r="B19" s="135">
        <v>93585.57</v>
      </c>
      <c r="C19" s="135">
        <v>91781.33</v>
      </c>
      <c r="E19" s="33"/>
      <c r="F19" s="36"/>
      <c r="G19" s="36"/>
    </row>
    <row r="20" spans="1:8" s="128" customFormat="1" ht="12.75" x14ac:dyDescent="0.25">
      <c r="A20" s="126" t="s">
        <v>143</v>
      </c>
      <c r="B20" s="127">
        <v>0</v>
      </c>
      <c r="C20" s="135">
        <v>528.16999999999996</v>
      </c>
      <c r="E20" s="33"/>
      <c r="F20" s="36"/>
      <c r="G20" s="36"/>
    </row>
    <row r="21" spans="1:8" s="128" customFormat="1" ht="25.5" x14ac:dyDescent="0.25">
      <c r="A21" s="126" t="s">
        <v>116</v>
      </c>
      <c r="B21" s="127">
        <v>0</v>
      </c>
      <c r="C21" s="135">
        <v>98364.32</v>
      </c>
      <c r="E21" s="33"/>
      <c r="F21" s="36"/>
      <c r="G21" s="36"/>
    </row>
    <row r="22" spans="1:8" s="128" customFormat="1" ht="25.5" x14ac:dyDescent="0.25">
      <c r="A22" s="126" t="s">
        <v>117</v>
      </c>
      <c r="B22" s="127">
        <v>0</v>
      </c>
      <c r="C22" s="135">
        <v>232802.45</v>
      </c>
      <c r="E22" s="33"/>
      <c r="F22" s="36"/>
      <c r="G22" s="36"/>
    </row>
    <row r="23" spans="1:8" s="128" customFormat="1" ht="12.75" x14ac:dyDescent="0.25">
      <c r="A23" s="126" t="s">
        <v>118</v>
      </c>
      <c r="B23" s="135">
        <v>6209.64</v>
      </c>
      <c r="C23" s="135">
        <v>8063.5</v>
      </c>
      <c r="E23" s="33"/>
      <c r="F23" s="36"/>
      <c r="G23" s="36"/>
    </row>
    <row r="24" spans="1:8" s="128" customFormat="1" ht="12.75" x14ac:dyDescent="0.2">
      <c r="A24" s="126" t="s">
        <v>119</v>
      </c>
      <c r="B24" s="127">
        <v>118607.25</v>
      </c>
      <c r="C24" s="135">
        <v>94450.6</v>
      </c>
      <c r="E24" s="33"/>
      <c r="F24" s="36"/>
      <c r="G24" s="36"/>
      <c r="H24" s="139"/>
    </row>
    <row r="25" spans="1:8" s="128" customFormat="1" ht="12.75" x14ac:dyDescent="0.25">
      <c r="A25" s="126" t="s">
        <v>120</v>
      </c>
      <c r="B25" s="135">
        <v>5539.02</v>
      </c>
      <c r="C25" s="135">
        <v>5539.02</v>
      </c>
      <c r="E25" s="33"/>
      <c r="F25" s="36"/>
      <c r="G25" s="36"/>
    </row>
    <row r="26" spans="1:8" s="128" customFormat="1" ht="12.75" x14ac:dyDescent="0.2">
      <c r="A26" s="126" t="s">
        <v>180</v>
      </c>
      <c r="B26" s="127">
        <v>133438.62</v>
      </c>
      <c r="C26" s="135">
        <v>132399.31</v>
      </c>
      <c r="E26" s="33"/>
      <c r="F26" s="142"/>
      <c r="G26" s="142"/>
      <c r="H26" s="139"/>
    </row>
    <row r="27" spans="1:8" s="128" customFormat="1" ht="12.75" x14ac:dyDescent="0.2">
      <c r="A27" s="126" t="s">
        <v>100</v>
      </c>
      <c r="B27" s="127">
        <v>133560</v>
      </c>
      <c r="C27" s="135">
        <v>113680</v>
      </c>
      <c r="E27" s="33"/>
      <c r="F27" s="142"/>
      <c r="G27" s="142"/>
      <c r="H27" s="139"/>
    </row>
    <row r="28" spans="1:8" x14ac:dyDescent="0.25">
      <c r="A28" s="17" t="s">
        <v>144</v>
      </c>
      <c r="B28" s="28">
        <f>SUM(B7:B27)</f>
        <v>3199272.8600000003</v>
      </c>
      <c r="C28" s="28">
        <f>SUM(C7:C27)</f>
        <v>3400235.1700000004</v>
      </c>
      <c r="E28" s="34"/>
      <c r="F28" s="47"/>
      <c r="G28" s="47"/>
    </row>
    <row r="29" spans="1:8" ht="15" x14ac:dyDescent="0.25">
      <c r="B29" s="18"/>
      <c r="C29" s="18"/>
      <c r="F29" s="44"/>
      <c r="G29" s="44"/>
    </row>
    <row r="30" spans="1:8" x14ac:dyDescent="0.25">
      <c r="A30" s="25" t="s">
        <v>110</v>
      </c>
      <c r="B30" s="26" t="s">
        <v>146</v>
      </c>
      <c r="F30" s="44"/>
      <c r="G30" s="44"/>
    </row>
    <row r="31" spans="1:8" s="128" customFormat="1" ht="12.75" x14ac:dyDescent="0.2">
      <c r="A31" s="126" t="s">
        <v>147</v>
      </c>
      <c r="B31" s="127">
        <f>SUM(B32:B40)</f>
        <v>1047370.0299999999</v>
      </c>
      <c r="E31" s="33"/>
      <c r="F31" s="144"/>
      <c r="G31" s="145"/>
      <c r="H31" s="139"/>
    </row>
    <row r="32" spans="1:8" s="128" customFormat="1" ht="12.75" x14ac:dyDescent="0.2">
      <c r="A32" s="129" t="s">
        <v>121</v>
      </c>
      <c r="B32" s="130">
        <v>189826.56</v>
      </c>
      <c r="E32" s="33"/>
      <c r="F32" s="36"/>
      <c r="G32" s="145"/>
      <c r="H32" s="139"/>
    </row>
    <row r="33" spans="1:8" s="128" customFormat="1" ht="12.75" x14ac:dyDescent="0.2">
      <c r="A33" s="129" t="s">
        <v>122</v>
      </c>
      <c r="B33" s="130">
        <v>175633.92000000001</v>
      </c>
      <c r="E33" s="33"/>
      <c r="F33" s="36"/>
      <c r="G33" s="145"/>
      <c r="H33" s="139"/>
    </row>
    <row r="34" spans="1:8" s="128" customFormat="1" ht="25.5" x14ac:dyDescent="0.2">
      <c r="A34" s="129" t="s">
        <v>123</v>
      </c>
      <c r="B34" s="130">
        <v>185834.88</v>
      </c>
      <c r="E34" s="33"/>
      <c r="F34" s="36"/>
      <c r="G34" s="145"/>
      <c r="H34" s="139"/>
    </row>
    <row r="35" spans="1:8" s="128" customFormat="1" ht="25.5" x14ac:dyDescent="0.2">
      <c r="A35" s="129" t="s">
        <v>124</v>
      </c>
      <c r="B35" s="130">
        <v>23063.040000000001</v>
      </c>
      <c r="E35" s="33"/>
      <c r="F35" s="36"/>
      <c r="G35" s="145"/>
      <c r="H35" s="139"/>
    </row>
    <row r="36" spans="1:8" s="128" customFormat="1" ht="12.75" x14ac:dyDescent="0.2">
      <c r="A36" s="129" t="s">
        <v>125</v>
      </c>
      <c r="B36" s="130">
        <v>7096.32</v>
      </c>
      <c r="E36" s="33"/>
      <c r="F36" s="36"/>
      <c r="G36" s="145"/>
      <c r="H36" s="139"/>
    </row>
    <row r="37" spans="1:8" s="128" customFormat="1" ht="12.75" x14ac:dyDescent="0.2">
      <c r="A37" s="129" t="s">
        <v>126</v>
      </c>
      <c r="B37" s="130">
        <v>15898.47</v>
      </c>
      <c r="E37" s="33"/>
      <c r="F37" s="36"/>
      <c r="G37" s="145"/>
      <c r="H37" s="139"/>
    </row>
    <row r="38" spans="1:8" s="128" customFormat="1" ht="12.75" x14ac:dyDescent="0.2">
      <c r="A38" s="129" t="s">
        <v>127</v>
      </c>
      <c r="B38" s="130">
        <v>383509.24</v>
      </c>
      <c r="E38" s="33"/>
      <c r="F38" s="36"/>
      <c r="G38" s="145"/>
      <c r="H38" s="139"/>
    </row>
    <row r="39" spans="1:8" s="128" customFormat="1" ht="12.75" x14ac:dyDescent="0.2">
      <c r="A39" s="129" t="s">
        <v>128</v>
      </c>
      <c r="B39" s="130">
        <v>42229.440000000002</v>
      </c>
      <c r="E39" s="33"/>
      <c r="F39" s="36"/>
      <c r="G39" s="145"/>
      <c r="H39" s="139"/>
    </row>
    <row r="40" spans="1:8" s="128" customFormat="1" ht="25.5" x14ac:dyDescent="0.2">
      <c r="A40" s="129" t="s">
        <v>131</v>
      </c>
      <c r="B40" s="130">
        <v>24278.16</v>
      </c>
      <c r="E40" s="33"/>
      <c r="F40" s="36"/>
      <c r="G40" s="145"/>
      <c r="H40" s="139"/>
    </row>
    <row r="41" spans="1:8" s="128" customFormat="1" ht="12.75" x14ac:dyDescent="0.2">
      <c r="A41" s="126" t="s">
        <v>148</v>
      </c>
      <c r="B41" s="127">
        <v>139744</v>
      </c>
      <c r="E41" s="33"/>
      <c r="F41" s="36"/>
      <c r="G41" s="145"/>
      <c r="H41" s="139"/>
    </row>
    <row r="42" spans="1:8" s="128" customFormat="1" ht="25.5" x14ac:dyDescent="0.2">
      <c r="A42" s="126" t="s">
        <v>101</v>
      </c>
      <c r="B42" s="127">
        <v>176520.95999999999</v>
      </c>
      <c r="E42" s="33"/>
      <c r="F42" s="36"/>
      <c r="G42" s="145"/>
      <c r="H42" s="139"/>
    </row>
    <row r="43" spans="1:8" s="128" customFormat="1" ht="12.75" x14ac:dyDescent="0.2">
      <c r="A43" s="126" t="s">
        <v>130</v>
      </c>
      <c r="B43" s="127">
        <v>145918.07999999999</v>
      </c>
      <c r="E43" s="33"/>
      <c r="F43" s="36"/>
      <c r="G43" s="145"/>
      <c r="H43" s="139"/>
    </row>
    <row r="44" spans="1:8" s="128" customFormat="1" ht="12.75" x14ac:dyDescent="0.2">
      <c r="A44" s="126" t="s">
        <v>336</v>
      </c>
      <c r="B44" s="127">
        <v>30159.360000000001</v>
      </c>
      <c r="E44" s="33"/>
      <c r="F44" s="36"/>
      <c r="G44" s="145"/>
      <c r="H44" s="139"/>
    </row>
    <row r="45" spans="1:8" s="128" customFormat="1" ht="12.75" x14ac:dyDescent="0.2">
      <c r="A45" s="126" t="s">
        <v>337</v>
      </c>
      <c r="B45" s="127">
        <v>0</v>
      </c>
      <c r="E45" s="33"/>
      <c r="F45" s="36"/>
      <c r="G45" s="145"/>
      <c r="H45" s="139"/>
    </row>
    <row r="46" spans="1:8" s="128" customFormat="1" ht="12.75" x14ac:dyDescent="0.2">
      <c r="A46" s="126" t="s">
        <v>338</v>
      </c>
      <c r="B46" s="127">
        <v>163362.09</v>
      </c>
      <c r="E46" s="33"/>
      <c r="F46" s="36"/>
      <c r="G46" s="145"/>
      <c r="H46" s="139"/>
    </row>
    <row r="47" spans="1:8" s="128" customFormat="1" ht="12.75" x14ac:dyDescent="0.2">
      <c r="A47" s="126" t="s">
        <v>104</v>
      </c>
      <c r="B47" s="127">
        <v>24074.880000000001</v>
      </c>
      <c r="E47" s="33"/>
      <c r="F47" s="36"/>
      <c r="G47" s="145"/>
      <c r="H47" s="139"/>
    </row>
    <row r="48" spans="1:8" s="128" customFormat="1" ht="12.75" x14ac:dyDescent="0.2">
      <c r="A48" s="126" t="s">
        <v>339</v>
      </c>
      <c r="B48" s="127">
        <v>315786.23999999999</v>
      </c>
      <c r="E48" s="33"/>
      <c r="F48" s="36"/>
      <c r="G48" s="145"/>
      <c r="H48" s="139"/>
    </row>
    <row r="49" spans="1:8" s="128" customFormat="1" ht="12.75" x14ac:dyDescent="0.2">
      <c r="A49" s="126" t="s">
        <v>340</v>
      </c>
      <c r="B49" s="127">
        <v>0</v>
      </c>
      <c r="E49" s="33"/>
      <c r="F49" s="36"/>
      <c r="G49" s="145"/>
      <c r="H49" s="139"/>
    </row>
    <row r="50" spans="1:8" s="128" customFormat="1" ht="12.75" x14ac:dyDescent="0.2">
      <c r="A50" s="131" t="s">
        <v>341</v>
      </c>
      <c r="B50" s="127">
        <v>0</v>
      </c>
      <c r="E50" s="33"/>
      <c r="F50" s="36"/>
      <c r="G50" s="145"/>
      <c r="H50" s="139"/>
    </row>
    <row r="51" spans="1:8" s="128" customFormat="1" ht="12.75" x14ac:dyDescent="0.2">
      <c r="A51" s="126" t="s">
        <v>371</v>
      </c>
      <c r="B51" s="127">
        <v>63014.46</v>
      </c>
      <c r="E51" s="33"/>
      <c r="F51" s="36"/>
      <c r="G51" s="145"/>
      <c r="H51" s="139"/>
    </row>
    <row r="52" spans="1:8" s="128" customFormat="1" ht="12.75" x14ac:dyDescent="0.2">
      <c r="A52" s="131" t="s">
        <v>343</v>
      </c>
      <c r="B52" s="132">
        <v>0</v>
      </c>
      <c r="E52" s="33"/>
      <c r="F52" s="36"/>
      <c r="G52" s="145"/>
      <c r="H52" s="139"/>
    </row>
    <row r="53" spans="1:8" s="128" customFormat="1" ht="25.5" x14ac:dyDescent="0.2">
      <c r="A53" s="126" t="s">
        <v>346</v>
      </c>
      <c r="B53" s="127">
        <v>50438.47</v>
      </c>
      <c r="E53" s="33"/>
      <c r="F53" s="36"/>
      <c r="G53" s="145"/>
      <c r="H53" s="139"/>
    </row>
    <row r="54" spans="1:8" s="128" customFormat="1" ht="12.75" x14ac:dyDescent="0.25">
      <c r="A54" s="133" t="s">
        <v>134</v>
      </c>
      <c r="B54" s="130">
        <v>34477.08</v>
      </c>
      <c r="E54" s="33"/>
      <c r="F54" s="36"/>
      <c r="G54" s="143"/>
    </row>
    <row r="55" spans="1:8" s="128" customFormat="1" ht="12.75" x14ac:dyDescent="0.2">
      <c r="A55" s="133" t="s">
        <v>181</v>
      </c>
      <c r="B55" s="130">
        <v>59638.67</v>
      </c>
      <c r="F55" s="142"/>
      <c r="G55" s="143"/>
      <c r="H55" s="139"/>
    </row>
    <row r="56" spans="1:8" s="128" customFormat="1" ht="12.75" x14ac:dyDescent="0.2">
      <c r="A56" s="126" t="s">
        <v>344</v>
      </c>
      <c r="B56" s="127">
        <v>67725.48</v>
      </c>
      <c r="E56" s="33"/>
      <c r="F56" s="36"/>
      <c r="H56" s="139"/>
    </row>
    <row r="57" spans="1:8" s="128" customFormat="1" ht="12.75" x14ac:dyDescent="0.2">
      <c r="A57" s="133" t="s">
        <v>135</v>
      </c>
      <c r="B57" s="130">
        <v>71436.600000000006</v>
      </c>
      <c r="F57" s="36"/>
      <c r="G57" s="143"/>
      <c r="H57" s="139"/>
    </row>
    <row r="58" spans="1:8" s="128" customFormat="1" ht="12.75" x14ac:dyDescent="0.2">
      <c r="A58" s="126" t="s">
        <v>345</v>
      </c>
      <c r="B58" s="127">
        <v>53175.839999999997</v>
      </c>
      <c r="E58" s="33"/>
      <c r="F58" s="36"/>
      <c r="G58" s="145"/>
      <c r="H58" s="139"/>
    </row>
    <row r="59" spans="1:8" s="128" customFormat="1" ht="12.75" x14ac:dyDescent="0.2">
      <c r="A59" s="131" t="s">
        <v>107</v>
      </c>
      <c r="B59" s="132">
        <v>0</v>
      </c>
      <c r="E59" s="33"/>
      <c r="F59" s="36"/>
      <c r="G59" s="143"/>
      <c r="H59" s="139"/>
    </row>
    <row r="60" spans="1:8" s="128" customFormat="1" ht="12.75" x14ac:dyDescent="0.2">
      <c r="A60" s="126" t="s">
        <v>108</v>
      </c>
      <c r="B60" s="127">
        <v>0</v>
      </c>
      <c r="E60" s="33"/>
      <c r="F60" s="36"/>
      <c r="G60" s="145"/>
      <c r="H60" s="139"/>
    </row>
    <row r="61" spans="1:8" s="128" customFormat="1" ht="12.75" x14ac:dyDescent="0.2">
      <c r="A61" s="131" t="s">
        <v>109</v>
      </c>
      <c r="B61" s="127">
        <v>133560</v>
      </c>
      <c r="E61" s="33"/>
      <c r="F61" s="142"/>
      <c r="G61" s="145"/>
      <c r="H61" s="139"/>
    </row>
    <row r="62" spans="1:8" s="128" customFormat="1" ht="25.5" x14ac:dyDescent="0.2">
      <c r="A62" s="126" t="s">
        <v>185</v>
      </c>
      <c r="B62" s="134">
        <v>0</v>
      </c>
      <c r="E62" s="33"/>
      <c r="F62" s="142"/>
      <c r="G62" s="145"/>
      <c r="H62" s="139"/>
    </row>
    <row r="63" spans="1:8" ht="15" x14ac:dyDescent="0.25">
      <c r="A63" s="17" t="s">
        <v>149</v>
      </c>
      <c r="B63" s="27">
        <f>B31+B41+B42+B43+B46+B44+B45+B47+B49+B48+B51+B58+B53+B50+B56+B52+B59+B60+B61+B62</f>
        <v>2410849.89</v>
      </c>
      <c r="E63" s="33"/>
      <c r="F63" s="36"/>
      <c r="G63" s="44"/>
      <c r="H63"/>
    </row>
    <row r="64" spans="1:8" ht="4.5" customHeight="1" x14ac:dyDescent="0.25">
      <c r="B64" s="2"/>
      <c r="E64" s="40"/>
      <c r="F64" s="48"/>
      <c r="G64" s="44"/>
    </row>
    <row r="65" spans="1:7" x14ac:dyDescent="0.25">
      <c r="A65" s="17" t="s">
        <v>137</v>
      </c>
      <c r="B65" s="27">
        <f>C28-B63</f>
        <v>989385.28000000026</v>
      </c>
      <c r="E65" s="40"/>
      <c r="F65" s="48"/>
      <c r="G65" s="44"/>
    </row>
  </sheetData>
  <mergeCells count="4">
    <mergeCell ref="A1:C1"/>
    <mergeCell ref="A3:C3"/>
    <mergeCell ref="A5:A6"/>
    <mergeCell ref="B5:C5"/>
  </mergeCells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scale="8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zoomScaleNormal="100" workbookViewId="0">
      <pane ySplit="3" topLeftCell="A55" activePane="bottomLeft" state="frozen"/>
      <selection sqref="A1:C1"/>
      <selection pane="bottomLeft" sqref="A1:C1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155" t="s">
        <v>97</v>
      </c>
      <c r="B1" s="155"/>
      <c r="C1" s="155"/>
      <c r="D1" s="16"/>
      <c r="E1" s="21"/>
      <c r="F1" s="21"/>
    </row>
    <row r="2" spans="1:8" ht="6.75" customHeight="1" thickBot="1" x14ac:dyDescent="0.3"/>
    <row r="3" spans="1:8" ht="24.75" customHeight="1" thickBot="1" x14ac:dyDescent="0.3">
      <c r="A3" s="159" t="s">
        <v>10</v>
      </c>
      <c r="B3" s="159"/>
      <c r="C3" s="159"/>
      <c r="D3" s="23"/>
      <c r="E3" s="1" t="s">
        <v>91</v>
      </c>
      <c r="F3" s="20"/>
    </row>
    <row r="4" spans="1:8" ht="6" customHeight="1" x14ac:dyDescent="0.25"/>
    <row r="5" spans="1:8" x14ac:dyDescent="0.25">
      <c r="A5" s="153" t="s">
        <v>110</v>
      </c>
      <c r="B5" s="157" t="s">
        <v>145</v>
      </c>
      <c r="C5" s="158"/>
      <c r="E5" s="5"/>
      <c r="F5" s="6"/>
    </row>
    <row r="6" spans="1:8" x14ac:dyDescent="0.25">
      <c r="A6" s="154"/>
      <c r="B6" s="25" t="s">
        <v>98</v>
      </c>
      <c r="C6" s="25" t="s">
        <v>99</v>
      </c>
      <c r="E6" s="5"/>
      <c r="F6" s="6"/>
    </row>
    <row r="7" spans="1:8" s="128" customFormat="1" ht="12.75" x14ac:dyDescent="0.2">
      <c r="A7" s="126" t="s">
        <v>139</v>
      </c>
      <c r="B7" s="127">
        <v>2757451.02</v>
      </c>
      <c r="C7" s="135">
        <v>2681984.63</v>
      </c>
      <c r="E7" s="33"/>
      <c r="F7" s="36"/>
      <c r="G7" s="36"/>
      <c r="H7" s="139"/>
    </row>
    <row r="8" spans="1:8" s="128" customFormat="1" ht="25.5" x14ac:dyDescent="0.2">
      <c r="A8" s="126" t="s">
        <v>113</v>
      </c>
      <c r="B8" s="127">
        <v>679477.1</v>
      </c>
      <c r="C8" s="135">
        <v>639387.87</v>
      </c>
      <c r="E8" s="33"/>
      <c r="F8" s="36"/>
      <c r="G8" s="36"/>
      <c r="H8" s="139"/>
    </row>
    <row r="9" spans="1:8" s="128" customFormat="1" ht="12.75" x14ac:dyDescent="0.25">
      <c r="A9" s="126" t="s">
        <v>140</v>
      </c>
      <c r="B9" s="135">
        <v>1342462.57</v>
      </c>
      <c r="C9" s="135">
        <v>1310415.29</v>
      </c>
      <c r="E9" s="33"/>
      <c r="F9" s="36"/>
      <c r="G9" s="36"/>
    </row>
    <row r="10" spans="1:8" s="128" customFormat="1" ht="25.5" x14ac:dyDescent="0.2">
      <c r="A10" s="126" t="s">
        <v>129</v>
      </c>
      <c r="B10" s="127">
        <v>424657.02</v>
      </c>
      <c r="C10" s="135">
        <v>411980.7</v>
      </c>
      <c r="E10" s="33"/>
      <c r="F10" s="36"/>
      <c r="G10" s="36"/>
      <c r="H10" s="139"/>
    </row>
    <row r="11" spans="1:8" s="128" customFormat="1" ht="12.75" x14ac:dyDescent="0.2">
      <c r="A11" s="126" t="s">
        <v>111</v>
      </c>
      <c r="B11" s="127">
        <v>0</v>
      </c>
      <c r="C11" s="135">
        <v>45.39</v>
      </c>
      <c r="E11" s="33"/>
      <c r="F11" s="36"/>
      <c r="G11" s="36"/>
      <c r="H11" s="139"/>
    </row>
    <row r="12" spans="1:8" s="128" customFormat="1" ht="12.75" x14ac:dyDescent="0.2">
      <c r="A12" s="126" t="s">
        <v>102</v>
      </c>
      <c r="B12" s="127">
        <v>70981.02</v>
      </c>
      <c r="C12" s="135">
        <v>70400.44</v>
      </c>
      <c r="E12" s="33"/>
      <c r="F12" s="36"/>
      <c r="G12" s="36"/>
      <c r="H12" s="139"/>
    </row>
    <row r="13" spans="1:8" s="128" customFormat="1" ht="12.75" x14ac:dyDescent="0.2">
      <c r="A13" s="126" t="s">
        <v>103</v>
      </c>
      <c r="B13" s="127">
        <v>77874.789999999994</v>
      </c>
      <c r="C13" s="135">
        <v>74895.839999999997</v>
      </c>
      <c r="E13" s="33"/>
      <c r="F13" s="36"/>
      <c r="G13" s="36"/>
      <c r="H13" s="139"/>
    </row>
    <row r="14" spans="1:8" s="128" customFormat="1" ht="12.75" x14ac:dyDescent="0.2">
      <c r="A14" s="126" t="s">
        <v>112</v>
      </c>
      <c r="B14" s="127">
        <v>654129.91</v>
      </c>
      <c r="C14" s="135">
        <v>616262.29</v>
      </c>
      <c r="E14" s="33"/>
      <c r="F14" s="36"/>
      <c r="G14" s="36"/>
      <c r="H14" s="139"/>
    </row>
    <row r="15" spans="1:8" s="128" customFormat="1" ht="12.75" x14ac:dyDescent="0.25">
      <c r="A15" s="126" t="s">
        <v>141</v>
      </c>
      <c r="B15" s="135">
        <v>12000</v>
      </c>
      <c r="C15" s="135">
        <v>12000</v>
      </c>
      <c r="E15" s="33"/>
      <c r="F15" s="36"/>
      <c r="G15" s="36"/>
    </row>
    <row r="16" spans="1:8" s="128" customFormat="1" ht="12.75" x14ac:dyDescent="0.25">
      <c r="A16" s="126" t="s">
        <v>114</v>
      </c>
      <c r="B16" s="135">
        <v>767036.2</v>
      </c>
      <c r="C16" s="135">
        <v>733782.32</v>
      </c>
      <c r="E16" s="33"/>
      <c r="F16" s="36"/>
      <c r="G16" s="36"/>
    </row>
    <row r="17" spans="1:8" s="128" customFormat="1" ht="12.75" x14ac:dyDescent="0.25">
      <c r="A17" s="126" t="s">
        <v>142</v>
      </c>
      <c r="B17" s="135">
        <v>0</v>
      </c>
      <c r="C17" s="135">
        <v>0</v>
      </c>
      <c r="E17" s="33"/>
      <c r="F17" s="36"/>
      <c r="G17" s="36"/>
    </row>
    <row r="18" spans="1:8" s="128" customFormat="1" ht="12.75" x14ac:dyDescent="0.2">
      <c r="A18" s="126" t="s">
        <v>115</v>
      </c>
      <c r="B18" s="127">
        <v>0</v>
      </c>
      <c r="C18" s="135">
        <v>0</v>
      </c>
      <c r="E18" s="33"/>
      <c r="F18" s="36"/>
      <c r="G18" s="36"/>
      <c r="H18" s="139"/>
    </row>
    <row r="19" spans="1:8" s="128" customFormat="1" ht="12.75" x14ac:dyDescent="0.25">
      <c r="A19" s="126" t="s">
        <v>372</v>
      </c>
      <c r="B19" s="135">
        <v>919869.8</v>
      </c>
      <c r="C19" s="135">
        <v>874156.55</v>
      </c>
      <c r="E19" s="33"/>
      <c r="F19" s="36"/>
      <c r="G19" s="36"/>
    </row>
    <row r="20" spans="1:8" s="128" customFormat="1" ht="12.75" x14ac:dyDescent="0.25">
      <c r="A20" s="126" t="s">
        <v>143</v>
      </c>
      <c r="B20" s="127">
        <v>0</v>
      </c>
      <c r="C20" s="135">
        <v>0</v>
      </c>
      <c r="E20" s="33"/>
      <c r="F20" s="36"/>
      <c r="G20" s="36"/>
    </row>
    <row r="21" spans="1:8" s="128" customFormat="1" ht="25.5" x14ac:dyDescent="0.25">
      <c r="A21" s="126" t="s">
        <v>116</v>
      </c>
      <c r="B21" s="127">
        <v>2158472.21</v>
      </c>
      <c r="C21" s="135">
        <v>1926424.06</v>
      </c>
      <c r="E21" s="33"/>
      <c r="F21" s="36"/>
      <c r="G21" s="36"/>
    </row>
    <row r="22" spans="1:8" s="128" customFormat="1" ht="25.5" x14ac:dyDescent="0.25">
      <c r="A22" s="126" t="s">
        <v>117</v>
      </c>
      <c r="B22" s="127">
        <v>6629912.9500000002</v>
      </c>
      <c r="C22" s="135">
        <v>6013198.2599999998</v>
      </c>
      <c r="E22" s="33"/>
      <c r="F22" s="36"/>
      <c r="G22" s="36"/>
    </row>
    <row r="23" spans="1:8" s="128" customFormat="1" ht="12.75" x14ac:dyDescent="0.25">
      <c r="A23" s="126" t="s">
        <v>118</v>
      </c>
      <c r="B23" s="135">
        <v>141007.25</v>
      </c>
      <c r="C23" s="135">
        <v>138586.48000000001</v>
      </c>
      <c r="E23" s="33"/>
      <c r="F23" s="36"/>
      <c r="G23" s="36"/>
    </row>
    <row r="24" spans="1:8" s="128" customFormat="1" ht="12.75" x14ac:dyDescent="0.2">
      <c r="A24" s="126" t="s">
        <v>119</v>
      </c>
      <c r="B24" s="127">
        <v>239001.63</v>
      </c>
      <c r="C24" s="135">
        <v>107235.87</v>
      </c>
      <c r="E24" s="33"/>
      <c r="F24" s="36"/>
      <c r="G24" s="36"/>
      <c r="H24" s="139"/>
    </row>
    <row r="25" spans="1:8" s="128" customFormat="1" ht="12.75" x14ac:dyDescent="0.25">
      <c r="A25" s="126" t="s">
        <v>120</v>
      </c>
      <c r="B25" s="135">
        <v>12193.36</v>
      </c>
      <c r="C25" s="135">
        <v>12193.36</v>
      </c>
      <c r="E25" s="33"/>
      <c r="F25" s="36"/>
      <c r="G25" s="36"/>
    </row>
    <row r="26" spans="1:8" s="128" customFormat="1" ht="12.75" x14ac:dyDescent="0.2">
      <c r="A26" s="126" t="s">
        <v>180</v>
      </c>
      <c r="B26" s="127">
        <v>0</v>
      </c>
      <c r="C26" s="135">
        <v>0</v>
      </c>
      <c r="E26" s="33"/>
      <c r="F26" s="142"/>
      <c r="G26" s="142"/>
      <c r="H26" s="139"/>
    </row>
    <row r="27" spans="1:8" s="128" customFormat="1" ht="12.75" x14ac:dyDescent="0.2">
      <c r="A27" s="126" t="s">
        <v>100</v>
      </c>
      <c r="B27" s="127">
        <v>165585.4</v>
      </c>
      <c r="C27" s="135">
        <v>139188.4</v>
      </c>
      <c r="E27" s="33"/>
      <c r="F27" s="142"/>
      <c r="G27" s="142"/>
      <c r="H27" s="139"/>
    </row>
    <row r="28" spans="1:8" x14ac:dyDescent="0.25">
      <c r="A28" s="17" t="s">
        <v>144</v>
      </c>
      <c r="B28" s="28">
        <f>SUM(B7:B27)</f>
        <v>17052112.229999997</v>
      </c>
      <c r="C28" s="28">
        <f>SUM(C7:C27)</f>
        <v>15762137.75</v>
      </c>
      <c r="E28" s="34"/>
      <c r="F28" s="47"/>
      <c r="G28" s="47"/>
    </row>
    <row r="29" spans="1:8" ht="15" x14ac:dyDescent="0.25">
      <c r="B29" s="18"/>
      <c r="C29" s="18"/>
    </row>
    <row r="30" spans="1:8" x14ac:dyDescent="0.25">
      <c r="A30" s="25" t="s">
        <v>110</v>
      </c>
      <c r="B30" s="26" t="s">
        <v>146</v>
      </c>
    </row>
    <row r="31" spans="1:8" s="128" customFormat="1" ht="12.75" x14ac:dyDescent="0.2">
      <c r="A31" s="126" t="s">
        <v>147</v>
      </c>
      <c r="B31" s="127">
        <f>SUM(B32:B40)</f>
        <v>2689442.0300000003</v>
      </c>
      <c r="E31" s="139"/>
      <c r="F31" s="41"/>
      <c r="G31" s="41"/>
      <c r="H31" s="139"/>
    </row>
    <row r="32" spans="1:8" s="128" customFormat="1" ht="12.75" x14ac:dyDescent="0.2">
      <c r="A32" s="129" t="s">
        <v>121</v>
      </c>
      <c r="B32" s="130">
        <v>466502.88</v>
      </c>
      <c r="E32" s="33"/>
      <c r="F32" s="144"/>
      <c r="G32" s="139"/>
      <c r="H32" s="139"/>
    </row>
    <row r="33" spans="1:8" s="128" customFormat="1" ht="12.75" x14ac:dyDescent="0.2">
      <c r="A33" s="129" t="s">
        <v>122</v>
      </c>
      <c r="B33" s="130">
        <v>431624.16</v>
      </c>
      <c r="E33" s="33"/>
      <c r="F33" s="36"/>
      <c r="G33" s="139"/>
      <c r="H33" s="139"/>
    </row>
    <row r="34" spans="1:8" s="128" customFormat="1" ht="25.5" x14ac:dyDescent="0.2">
      <c r="A34" s="129" t="s">
        <v>123</v>
      </c>
      <c r="B34" s="130">
        <v>456693.24</v>
      </c>
      <c r="E34" s="33"/>
      <c r="F34" s="36"/>
      <c r="G34" s="139"/>
      <c r="H34" s="139"/>
    </row>
    <row r="35" spans="1:8" s="128" customFormat="1" ht="25.5" x14ac:dyDescent="0.2">
      <c r="A35" s="129" t="s">
        <v>124</v>
      </c>
      <c r="B35" s="130">
        <v>56677.919999999998</v>
      </c>
      <c r="E35" s="33"/>
      <c r="F35" s="36"/>
      <c r="G35" s="139"/>
      <c r="H35" s="139"/>
    </row>
    <row r="36" spans="1:8" s="128" customFormat="1" ht="12.75" x14ac:dyDescent="0.2">
      <c r="A36" s="129" t="s">
        <v>125</v>
      </c>
      <c r="B36" s="130">
        <v>17439.36</v>
      </c>
      <c r="E36" s="33"/>
      <c r="F36" s="36"/>
      <c r="G36" s="139"/>
      <c r="H36" s="139"/>
    </row>
    <row r="37" spans="1:8" s="128" customFormat="1" ht="12.75" x14ac:dyDescent="0.2">
      <c r="A37" s="129" t="s">
        <v>126</v>
      </c>
      <c r="B37" s="130">
        <v>190781.64</v>
      </c>
      <c r="E37" s="33"/>
      <c r="F37" s="36"/>
      <c r="G37" s="139"/>
      <c r="H37" s="139"/>
    </row>
    <row r="38" spans="1:8" s="128" customFormat="1" ht="12.75" x14ac:dyDescent="0.2">
      <c r="A38" s="129" t="s">
        <v>127</v>
      </c>
      <c r="B38" s="130">
        <v>925500.71</v>
      </c>
      <c r="E38" s="33"/>
      <c r="F38" s="36"/>
      <c r="G38" s="139"/>
      <c r="H38" s="139"/>
    </row>
    <row r="39" spans="1:8" s="128" customFormat="1" ht="12.75" x14ac:dyDescent="0.2">
      <c r="A39" s="129" t="s">
        <v>128</v>
      </c>
      <c r="B39" s="130">
        <v>0</v>
      </c>
      <c r="E39" s="33"/>
      <c r="F39" s="36"/>
      <c r="G39" s="139"/>
      <c r="H39" s="139"/>
    </row>
    <row r="40" spans="1:8" s="128" customFormat="1" ht="25.5" x14ac:dyDescent="0.2">
      <c r="A40" s="129" t="s">
        <v>131</v>
      </c>
      <c r="B40" s="130">
        <v>144222.12</v>
      </c>
      <c r="E40" s="33"/>
      <c r="F40" s="36"/>
      <c r="G40" s="139"/>
      <c r="H40" s="139"/>
    </row>
    <row r="41" spans="1:8" s="128" customFormat="1" ht="12.75" x14ac:dyDescent="0.2">
      <c r="A41" s="126" t="s">
        <v>148</v>
      </c>
      <c r="B41" s="127">
        <v>1800591</v>
      </c>
      <c r="E41" s="33"/>
      <c r="F41" s="36"/>
      <c r="G41" s="139"/>
      <c r="H41" s="139"/>
    </row>
    <row r="42" spans="1:8" s="128" customFormat="1" ht="25.5" x14ac:dyDescent="0.2">
      <c r="A42" s="126" t="s">
        <v>101</v>
      </c>
      <c r="B42" s="127">
        <v>433804.08</v>
      </c>
      <c r="E42" s="33"/>
      <c r="F42" s="36"/>
      <c r="G42" s="139"/>
      <c r="H42" s="139"/>
    </row>
    <row r="43" spans="1:8" s="128" customFormat="1" ht="12.75" x14ac:dyDescent="0.2">
      <c r="A43" s="126" t="s">
        <v>130</v>
      </c>
      <c r="B43" s="127">
        <v>0</v>
      </c>
      <c r="E43" s="33"/>
      <c r="F43" s="36"/>
      <c r="G43" s="139"/>
      <c r="H43" s="139"/>
    </row>
    <row r="44" spans="1:8" s="128" customFormat="1" ht="12.75" x14ac:dyDescent="0.2">
      <c r="A44" s="126" t="s">
        <v>336</v>
      </c>
      <c r="B44" s="127">
        <v>74117.279999999999</v>
      </c>
      <c r="E44" s="33"/>
      <c r="F44" s="36"/>
      <c r="G44" s="139"/>
      <c r="H44" s="139"/>
    </row>
    <row r="45" spans="1:8" s="128" customFormat="1" ht="12.75" x14ac:dyDescent="0.2">
      <c r="A45" s="126" t="s">
        <v>337</v>
      </c>
      <c r="B45" s="127">
        <v>98020.24</v>
      </c>
      <c r="E45" s="33"/>
      <c r="F45" s="36"/>
      <c r="G45" s="139"/>
      <c r="H45" s="139"/>
    </row>
    <row r="46" spans="1:8" s="128" customFormat="1" ht="12.75" x14ac:dyDescent="0.2">
      <c r="A46" s="126" t="s">
        <v>338</v>
      </c>
      <c r="B46" s="127">
        <v>622121.56999999995</v>
      </c>
      <c r="E46" s="33"/>
      <c r="F46" s="36"/>
      <c r="G46" s="139"/>
      <c r="H46" s="139"/>
    </row>
    <row r="47" spans="1:8" s="128" customFormat="1" ht="12.75" x14ac:dyDescent="0.2">
      <c r="A47" s="126" t="s">
        <v>104</v>
      </c>
      <c r="B47" s="127">
        <v>0</v>
      </c>
      <c r="E47" s="33"/>
      <c r="F47" s="36"/>
      <c r="G47" s="139"/>
      <c r="H47" s="139"/>
    </row>
    <row r="48" spans="1:8" s="128" customFormat="1" ht="12.75" x14ac:dyDescent="0.2">
      <c r="A48" s="126" t="s">
        <v>339</v>
      </c>
      <c r="B48" s="127">
        <v>776051.52</v>
      </c>
      <c r="E48" s="33"/>
      <c r="F48" s="36"/>
      <c r="G48" s="139"/>
      <c r="H48" s="139"/>
    </row>
    <row r="49" spans="1:8" s="128" customFormat="1" ht="12.75" x14ac:dyDescent="0.2">
      <c r="A49" s="126" t="s">
        <v>340</v>
      </c>
      <c r="B49" s="127">
        <v>0</v>
      </c>
      <c r="E49" s="33"/>
      <c r="F49" s="36"/>
      <c r="G49" s="139"/>
      <c r="H49" s="139"/>
    </row>
    <row r="50" spans="1:8" s="128" customFormat="1" ht="12.75" x14ac:dyDescent="0.2">
      <c r="A50" s="131" t="s">
        <v>341</v>
      </c>
      <c r="B50" s="127">
        <v>0</v>
      </c>
      <c r="E50" s="33"/>
      <c r="F50" s="36"/>
      <c r="G50" s="139"/>
      <c r="H50" s="139"/>
    </row>
    <row r="51" spans="1:8" s="128" customFormat="1" ht="12.75" x14ac:dyDescent="0.2">
      <c r="A51" s="126" t="s">
        <v>371</v>
      </c>
      <c r="B51" s="127">
        <v>921693.79</v>
      </c>
      <c r="E51" s="33"/>
      <c r="F51" s="36"/>
      <c r="G51" s="139"/>
      <c r="H51" s="139"/>
    </row>
    <row r="52" spans="1:8" s="128" customFormat="1" ht="12.75" x14ac:dyDescent="0.2">
      <c r="A52" s="131" t="s">
        <v>343</v>
      </c>
      <c r="B52" s="132">
        <v>0</v>
      </c>
      <c r="F52" s="36"/>
      <c r="H52" s="139"/>
    </row>
    <row r="53" spans="1:8" s="128" customFormat="1" ht="25.5" x14ac:dyDescent="0.2">
      <c r="A53" s="126" t="s">
        <v>346</v>
      </c>
      <c r="B53" s="127">
        <v>2587170.96</v>
      </c>
      <c r="E53" s="33"/>
      <c r="F53" s="36"/>
      <c r="G53" s="139"/>
      <c r="H53" s="139"/>
    </row>
    <row r="54" spans="1:8" s="128" customFormat="1" ht="12.75" x14ac:dyDescent="0.2">
      <c r="A54" s="133" t="s">
        <v>134</v>
      </c>
      <c r="B54" s="130">
        <v>141658.70000000001</v>
      </c>
      <c r="E54" s="33"/>
      <c r="F54" s="36"/>
      <c r="G54" s="139"/>
      <c r="H54" s="139"/>
    </row>
    <row r="55" spans="1:8" s="128" customFormat="1" ht="12.75" x14ac:dyDescent="0.25">
      <c r="A55" s="133" t="s">
        <v>181</v>
      </c>
      <c r="B55" s="130">
        <v>243193.62</v>
      </c>
      <c r="E55" s="33"/>
      <c r="F55" s="142"/>
    </row>
    <row r="56" spans="1:8" s="128" customFormat="1" ht="12.75" x14ac:dyDescent="0.2">
      <c r="A56" s="126" t="s">
        <v>344</v>
      </c>
      <c r="B56" s="127">
        <v>6314721.5099999998</v>
      </c>
      <c r="F56" s="36"/>
      <c r="H56" s="139"/>
    </row>
    <row r="57" spans="1:8" s="128" customFormat="1" ht="12.75" x14ac:dyDescent="0.2">
      <c r="A57" s="133" t="s">
        <v>135</v>
      </c>
      <c r="B57" s="130">
        <v>294624.78000000003</v>
      </c>
      <c r="E57" s="33"/>
      <c r="F57" s="36"/>
      <c r="H57" s="139"/>
    </row>
    <row r="58" spans="1:8" s="128" customFormat="1" ht="12.75" x14ac:dyDescent="0.2">
      <c r="A58" s="126" t="s">
        <v>345</v>
      </c>
      <c r="B58" s="127">
        <v>174545.28</v>
      </c>
      <c r="E58" s="33"/>
      <c r="F58" s="36"/>
      <c r="G58" s="139"/>
      <c r="H58" s="139"/>
    </row>
    <row r="59" spans="1:8" s="128" customFormat="1" ht="12.75" x14ac:dyDescent="0.2">
      <c r="A59" s="131" t="s">
        <v>107</v>
      </c>
      <c r="B59" s="132">
        <v>0</v>
      </c>
      <c r="E59" s="33"/>
      <c r="F59" s="36"/>
      <c r="G59" s="139"/>
      <c r="H59" s="139"/>
    </row>
    <row r="60" spans="1:8" s="128" customFormat="1" ht="12.75" x14ac:dyDescent="0.2">
      <c r="A60" s="126" t="s">
        <v>108</v>
      </c>
      <c r="B60" s="127">
        <v>0</v>
      </c>
      <c r="E60" s="33"/>
      <c r="F60" s="36"/>
      <c r="G60" s="139"/>
      <c r="H60" s="139"/>
    </row>
    <row r="61" spans="1:8" s="128" customFormat="1" ht="12.75" x14ac:dyDescent="0.2">
      <c r="A61" s="131" t="s">
        <v>109</v>
      </c>
      <c r="B61" s="127">
        <v>165585.4</v>
      </c>
      <c r="E61" s="33"/>
      <c r="F61" s="36"/>
      <c r="H61" s="139"/>
    </row>
    <row r="62" spans="1:8" s="128" customFormat="1" ht="25.5" x14ac:dyDescent="0.2">
      <c r="A62" s="126" t="s">
        <v>185</v>
      </c>
      <c r="B62" s="134">
        <v>0</v>
      </c>
      <c r="E62" s="33"/>
      <c r="F62" s="36"/>
      <c r="H62" s="139"/>
    </row>
    <row r="63" spans="1:8" ht="15" x14ac:dyDescent="0.25">
      <c r="A63" s="17" t="s">
        <v>149</v>
      </c>
      <c r="B63" s="27">
        <f>B31+B41+B42+B43+B46+B44+B45+B47+B49+B48+B51+B58+B53+B50+B56+B52+B59+B60+B61+B62</f>
        <v>16657864.66</v>
      </c>
      <c r="E63" s="32"/>
      <c r="F63" s="37"/>
      <c r="G63"/>
      <c r="H63"/>
    </row>
    <row r="64" spans="1:8" ht="4.5" customHeight="1" x14ac:dyDescent="0.25">
      <c r="B64" s="2"/>
      <c r="E64" s="40"/>
      <c r="F64" s="48"/>
      <c r="G64"/>
      <c r="H64"/>
    </row>
    <row r="65" spans="1:6" x14ac:dyDescent="0.25">
      <c r="A65" s="17" t="s">
        <v>137</v>
      </c>
      <c r="B65" s="27">
        <f>C28-B63</f>
        <v>-895726.91000000015</v>
      </c>
      <c r="E65" s="40"/>
      <c r="F65" s="48"/>
    </row>
  </sheetData>
  <mergeCells count="4">
    <mergeCell ref="A1:C1"/>
    <mergeCell ref="A3:C3"/>
    <mergeCell ref="A5:A6"/>
    <mergeCell ref="B5:C5"/>
  </mergeCells>
  <hyperlinks>
    <hyperlink ref="E3" location="'Список домов'!A1" display="Назад к списку домов"/>
  </hyperlinks>
  <printOptions horizontalCentered="1"/>
  <pageMargins left="0.31496062992125984" right="0.31496062992125984" top="0.35433070866141736" bottom="0.15748031496062992" header="0.31496062992125984" footer="0.31496062992125984"/>
  <pageSetup paperSize="9" scale="8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zoomScaleNormal="100" workbookViewId="0">
      <pane ySplit="3" topLeftCell="A4" activePane="bottomLeft" state="frozen"/>
      <selection sqref="A1:C1"/>
      <selection pane="bottomLeft" sqref="A1:C1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155" t="s">
        <v>97</v>
      </c>
      <c r="B1" s="155"/>
      <c r="C1" s="155"/>
      <c r="D1" s="16"/>
      <c r="E1" s="21"/>
      <c r="F1" s="21"/>
    </row>
    <row r="2" spans="1:8" ht="6.75" customHeight="1" thickBot="1" x14ac:dyDescent="0.3"/>
    <row r="3" spans="1:8" ht="24.75" customHeight="1" thickBot="1" x14ac:dyDescent="0.3">
      <c r="A3" s="159" t="s">
        <v>11</v>
      </c>
      <c r="B3" s="159"/>
      <c r="C3" s="159"/>
      <c r="D3" s="23"/>
      <c r="E3" s="1" t="s">
        <v>91</v>
      </c>
      <c r="F3" s="20"/>
    </row>
    <row r="4" spans="1:8" ht="6" customHeight="1" x14ac:dyDescent="0.25"/>
    <row r="5" spans="1:8" x14ac:dyDescent="0.25">
      <c r="A5" s="153" t="s">
        <v>110</v>
      </c>
      <c r="B5" s="157" t="s">
        <v>145</v>
      </c>
      <c r="C5" s="158"/>
      <c r="E5" s="5"/>
      <c r="F5" s="6"/>
    </row>
    <row r="6" spans="1:8" x14ac:dyDescent="0.25">
      <c r="A6" s="154"/>
      <c r="B6" s="25" t="s">
        <v>98</v>
      </c>
      <c r="C6" s="25" t="s">
        <v>99</v>
      </c>
      <c r="E6" s="5"/>
      <c r="F6" s="6"/>
    </row>
    <row r="7" spans="1:8" s="128" customFormat="1" ht="12.75" x14ac:dyDescent="0.2">
      <c r="A7" s="126" t="s">
        <v>139</v>
      </c>
      <c r="B7" s="127">
        <v>735224.52</v>
      </c>
      <c r="C7" s="135">
        <v>706820.07</v>
      </c>
      <c r="E7" s="33"/>
      <c r="F7" s="36"/>
      <c r="G7" s="36"/>
      <c r="H7" s="139"/>
    </row>
    <row r="8" spans="1:8" s="128" customFormat="1" ht="25.5" x14ac:dyDescent="0.2">
      <c r="A8" s="126" t="s">
        <v>113</v>
      </c>
      <c r="B8" s="127">
        <v>112208.61</v>
      </c>
      <c r="C8" s="135">
        <v>105484.66</v>
      </c>
      <c r="E8" s="33"/>
      <c r="F8" s="36"/>
      <c r="G8" s="36"/>
      <c r="H8" s="139"/>
    </row>
    <row r="9" spans="1:8" s="128" customFormat="1" ht="12.75" x14ac:dyDescent="0.25">
      <c r="A9" s="126" t="s">
        <v>140</v>
      </c>
      <c r="B9" s="135">
        <v>358950.9</v>
      </c>
      <c r="C9" s="135">
        <v>345682.9</v>
      </c>
      <c r="E9" s="33"/>
      <c r="F9" s="36"/>
      <c r="G9" s="36"/>
    </row>
    <row r="10" spans="1:8" s="128" customFormat="1" ht="25.5" x14ac:dyDescent="0.2">
      <c r="A10" s="126" t="s">
        <v>129</v>
      </c>
      <c r="B10" s="127">
        <v>113024.16</v>
      </c>
      <c r="C10" s="135">
        <v>108516.27</v>
      </c>
      <c r="E10" s="33"/>
      <c r="F10" s="36"/>
      <c r="G10" s="36"/>
      <c r="H10" s="139"/>
    </row>
    <row r="11" spans="1:8" s="128" customFormat="1" ht="12.75" x14ac:dyDescent="0.2">
      <c r="A11" s="126" t="s">
        <v>111</v>
      </c>
      <c r="B11" s="127">
        <v>93429.72</v>
      </c>
      <c r="C11" s="135">
        <v>89743.82</v>
      </c>
      <c r="E11" s="33"/>
      <c r="F11" s="36"/>
      <c r="G11" s="36"/>
      <c r="H11" s="139"/>
    </row>
    <row r="12" spans="1:8" s="128" customFormat="1" ht="12.75" x14ac:dyDescent="0.2">
      <c r="A12" s="126" t="s">
        <v>102</v>
      </c>
      <c r="B12" s="127">
        <v>19310.52</v>
      </c>
      <c r="C12" s="135">
        <v>18632.04</v>
      </c>
      <c r="E12" s="33"/>
      <c r="F12" s="36"/>
      <c r="G12" s="36"/>
      <c r="H12" s="139"/>
    </row>
    <row r="13" spans="1:8" s="128" customFormat="1" ht="12.75" x14ac:dyDescent="0.2">
      <c r="A13" s="126" t="s">
        <v>103</v>
      </c>
      <c r="B13" s="127">
        <v>0</v>
      </c>
      <c r="C13" s="135">
        <v>0</v>
      </c>
      <c r="E13" s="33"/>
      <c r="F13" s="36"/>
      <c r="G13" s="36"/>
      <c r="H13" s="139"/>
    </row>
    <row r="14" spans="1:8" s="128" customFormat="1" ht="12.75" x14ac:dyDescent="0.2">
      <c r="A14" s="126" t="s">
        <v>112</v>
      </c>
      <c r="B14" s="127">
        <v>192619.8</v>
      </c>
      <c r="C14" s="135">
        <v>182894.56</v>
      </c>
      <c r="E14" s="33"/>
      <c r="F14" s="36"/>
      <c r="G14" s="36"/>
      <c r="H14" s="139"/>
    </row>
    <row r="15" spans="1:8" s="128" customFormat="1" ht="12.75" x14ac:dyDescent="0.25">
      <c r="A15" s="126" t="s">
        <v>141</v>
      </c>
      <c r="B15" s="135">
        <v>4800</v>
      </c>
      <c r="C15" s="135">
        <v>4800</v>
      </c>
      <c r="E15" s="33"/>
      <c r="F15" s="36"/>
      <c r="G15" s="36"/>
    </row>
    <row r="16" spans="1:8" s="128" customFormat="1" ht="12.75" x14ac:dyDescent="0.25">
      <c r="A16" s="126" t="s">
        <v>114</v>
      </c>
      <c r="B16" s="135">
        <v>202194.18</v>
      </c>
      <c r="C16" s="135">
        <v>192510.6</v>
      </c>
      <c r="E16" s="33"/>
      <c r="F16" s="36"/>
      <c r="G16" s="36"/>
    </row>
    <row r="17" spans="1:8" s="128" customFormat="1" ht="12.75" x14ac:dyDescent="0.25">
      <c r="A17" s="126" t="s">
        <v>142</v>
      </c>
      <c r="B17" s="135">
        <v>0</v>
      </c>
      <c r="C17" s="135">
        <v>0</v>
      </c>
      <c r="E17" s="33"/>
      <c r="F17" s="36"/>
      <c r="G17" s="36"/>
    </row>
    <row r="18" spans="1:8" s="128" customFormat="1" ht="12.75" x14ac:dyDescent="0.2">
      <c r="A18" s="126" t="s">
        <v>115</v>
      </c>
      <c r="B18" s="127">
        <v>0</v>
      </c>
      <c r="C18" s="135">
        <v>1897.1</v>
      </c>
      <c r="E18" s="33"/>
      <c r="F18" s="36"/>
      <c r="G18" s="36"/>
      <c r="H18" s="139"/>
    </row>
    <row r="19" spans="1:8" s="128" customFormat="1" ht="12.75" x14ac:dyDescent="0.25">
      <c r="A19" s="126" t="s">
        <v>372</v>
      </c>
      <c r="B19" s="135">
        <v>112123.25</v>
      </c>
      <c r="C19" s="135">
        <v>109647.09</v>
      </c>
      <c r="E19" s="33"/>
      <c r="F19" s="36"/>
      <c r="G19" s="36"/>
    </row>
    <row r="20" spans="1:8" s="128" customFormat="1" ht="12.75" x14ac:dyDescent="0.25">
      <c r="A20" s="126" t="s">
        <v>143</v>
      </c>
      <c r="B20" s="127">
        <v>0</v>
      </c>
      <c r="C20" s="135">
        <v>0</v>
      </c>
      <c r="E20" s="33"/>
      <c r="F20" s="36"/>
      <c r="G20" s="36"/>
    </row>
    <row r="21" spans="1:8" s="128" customFormat="1" ht="25.5" x14ac:dyDescent="0.25">
      <c r="A21" s="126" t="s">
        <v>116</v>
      </c>
      <c r="B21" s="127">
        <v>567637.69999999995</v>
      </c>
      <c r="C21" s="135">
        <v>525464.54</v>
      </c>
      <c r="E21" s="33"/>
      <c r="F21" s="36"/>
      <c r="G21" s="36"/>
    </row>
    <row r="22" spans="1:8" s="128" customFormat="1" ht="25.5" x14ac:dyDescent="0.25">
      <c r="A22" s="126" t="s">
        <v>117</v>
      </c>
      <c r="B22" s="127">
        <v>2000101.14</v>
      </c>
      <c r="C22" s="135">
        <v>1877503.51</v>
      </c>
      <c r="E22" s="33"/>
      <c r="F22" s="36"/>
      <c r="G22" s="36"/>
    </row>
    <row r="23" spans="1:8" s="128" customFormat="1" ht="12.75" x14ac:dyDescent="0.25">
      <c r="A23" s="126" t="s">
        <v>118</v>
      </c>
      <c r="B23" s="135">
        <v>34645.68</v>
      </c>
      <c r="C23" s="135">
        <v>33390.11</v>
      </c>
      <c r="E23" s="33"/>
      <c r="F23" s="36"/>
      <c r="G23" s="36"/>
    </row>
    <row r="24" spans="1:8" s="128" customFormat="1" ht="12.75" x14ac:dyDescent="0.2">
      <c r="A24" s="126" t="s">
        <v>119</v>
      </c>
      <c r="B24" s="127">
        <v>103206.8</v>
      </c>
      <c r="C24" s="135">
        <v>88137.66</v>
      </c>
      <c r="E24" s="33"/>
      <c r="F24" s="36"/>
      <c r="G24" s="36"/>
      <c r="H24" s="139"/>
    </row>
    <row r="25" spans="1:8" s="128" customFormat="1" ht="12.75" x14ac:dyDescent="0.25">
      <c r="A25" s="126" t="s">
        <v>120</v>
      </c>
      <c r="B25" s="135">
        <v>689.15</v>
      </c>
      <c r="C25" s="135">
        <v>689.15</v>
      </c>
      <c r="E25" s="33"/>
      <c r="F25" s="36"/>
      <c r="G25" s="36"/>
    </row>
    <row r="26" spans="1:8" s="128" customFormat="1" ht="12.75" x14ac:dyDescent="0.2">
      <c r="A26" s="126" t="s">
        <v>180</v>
      </c>
      <c r="B26" s="127">
        <v>0</v>
      </c>
      <c r="C26" s="135">
        <v>0</v>
      </c>
      <c r="E26" s="33"/>
      <c r="F26" s="142"/>
      <c r="G26" s="142"/>
      <c r="H26" s="139"/>
    </row>
    <row r="27" spans="1:8" s="128" customFormat="1" ht="12.75" x14ac:dyDescent="0.2">
      <c r="A27" s="126" t="s">
        <v>100</v>
      </c>
      <c r="B27" s="127">
        <v>55800</v>
      </c>
      <c r="C27" s="135">
        <v>46350</v>
      </c>
      <c r="E27" s="33"/>
      <c r="F27" s="142"/>
      <c r="G27" s="142"/>
      <c r="H27" s="139"/>
    </row>
    <row r="28" spans="1:8" x14ac:dyDescent="0.25">
      <c r="A28" s="17" t="s">
        <v>144</v>
      </c>
      <c r="B28" s="28">
        <f>SUM(B7:B27)</f>
        <v>4705966.13</v>
      </c>
      <c r="C28" s="28">
        <f>SUM(C7:C27)</f>
        <v>4438164.080000001</v>
      </c>
      <c r="E28" s="34"/>
      <c r="F28" s="47"/>
      <c r="G28" s="47"/>
    </row>
    <row r="29" spans="1:8" ht="15" x14ac:dyDescent="0.25">
      <c r="B29" s="18"/>
      <c r="C29" s="18"/>
    </row>
    <row r="30" spans="1:8" x14ac:dyDescent="0.25">
      <c r="A30" s="25" t="s">
        <v>110</v>
      </c>
      <c r="B30" s="26" t="s">
        <v>146</v>
      </c>
    </row>
    <row r="31" spans="1:8" s="128" customFormat="1" ht="12.75" x14ac:dyDescent="0.2">
      <c r="A31" s="126" t="s">
        <v>147</v>
      </c>
      <c r="B31" s="127">
        <f>SUM(B32:B40)</f>
        <v>785432.22000000009</v>
      </c>
      <c r="E31" s="33"/>
      <c r="F31" s="138"/>
      <c r="G31" s="139"/>
      <c r="H31" s="139"/>
    </row>
    <row r="32" spans="1:8" s="128" customFormat="1" ht="12.75" x14ac:dyDescent="0.2">
      <c r="A32" s="129" t="s">
        <v>121</v>
      </c>
      <c r="B32" s="130">
        <v>121543.44</v>
      </c>
      <c r="E32" s="33"/>
      <c r="F32" s="36"/>
      <c r="G32" s="139"/>
      <c r="H32" s="139"/>
    </row>
    <row r="33" spans="1:8" s="128" customFormat="1" ht="12.75" x14ac:dyDescent="0.2">
      <c r="A33" s="129" t="s">
        <v>122</v>
      </c>
      <c r="B33" s="130">
        <v>112456.08</v>
      </c>
      <c r="E33" s="33"/>
      <c r="F33" s="36"/>
      <c r="G33" s="139"/>
      <c r="H33" s="139"/>
    </row>
    <row r="34" spans="1:8" s="128" customFormat="1" ht="25.5" x14ac:dyDescent="0.2">
      <c r="A34" s="129" t="s">
        <v>123</v>
      </c>
      <c r="B34" s="130">
        <v>118987.62</v>
      </c>
      <c r="E34" s="33"/>
      <c r="F34" s="36"/>
      <c r="G34" s="139"/>
      <c r="H34" s="139"/>
    </row>
    <row r="35" spans="1:8" s="128" customFormat="1" ht="25.5" x14ac:dyDescent="0.2">
      <c r="A35" s="129" t="s">
        <v>124</v>
      </c>
      <c r="B35" s="130">
        <v>14766.96</v>
      </c>
      <c r="E35" s="33"/>
      <c r="F35" s="36"/>
      <c r="G35" s="139"/>
      <c r="H35" s="139"/>
    </row>
    <row r="36" spans="1:8" s="128" customFormat="1" ht="12.75" x14ac:dyDescent="0.2">
      <c r="A36" s="129" t="s">
        <v>125</v>
      </c>
      <c r="B36" s="130">
        <v>4543.68</v>
      </c>
      <c r="E36" s="33"/>
      <c r="F36" s="36"/>
      <c r="G36" s="139"/>
      <c r="H36" s="139"/>
    </row>
    <row r="37" spans="1:8" s="128" customFormat="1" ht="12.75" x14ac:dyDescent="0.2">
      <c r="A37" s="129" t="s">
        <v>126</v>
      </c>
      <c r="B37" s="130">
        <v>13627.26</v>
      </c>
      <c r="E37" s="33"/>
      <c r="F37" s="36"/>
      <c r="G37" s="139"/>
      <c r="H37" s="139"/>
    </row>
    <row r="38" spans="1:8" s="128" customFormat="1" ht="12.75" x14ac:dyDescent="0.2">
      <c r="A38" s="129" t="s">
        <v>127</v>
      </c>
      <c r="B38" s="130">
        <v>382578.5</v>
      </c>
      <c r="E38" s="33"/>
      <c r="F38" s="36"/>
      <c r="G38" s="139"/>
      <c r="H38" s="139"/>
    </row>
    <row r="39" spans="1:8" s="128" customFormat="1" ht="12.75" x14ac:dyDescent="0.2">
      <c r="A39" s="129" t="s">
        <v>128</v>
      </c>
      <c r="B39" s="130">
        <v>0</v>
      </c>
      <c r="E39" s="33"/>
      <c r="F39" s="36"/>
      <c r="G39" s="139"/>
      <c r="H39" s="139"/>
    </row>
    <row r="40" spans="1:8" s="128" customFormat="1" ht="25.5" x14ac:dyDescent="0.2">
      <c r="A40" s="129" t="s">
        <v>131</v>
      </c>
      <c r="B40" s="130">
        <v>16928.68</v>
      </c>
      <c r="E40" s="33"/>
      <c r="F40" s="36"/>
      <c r="G40" s="139"/>
      <c r="H40" s="139"/>
    </row>
    <row r="41" spans="1:8" s="128" customFormat="1" ht="12.75" x14ac:dyDescent="0.2">
      <c r="A41" s="126" t="s">
        <v>148</v>
      </c>
      <c r="B41" s="127">
        <v>458783</v>
      </c>
      <c r="E41" s="33"/>
      <c r="F41" s="36"/>
      <c r="G41" s="139"/>
      <c r="H41" s="139"/>
    </row>
    <row r="42" spans="1:8" s="128" customFormat="1" ht="25.5" x14ac:dyDescent="0.2">
      <c r="A42" s="126" t="s">
        <v>101</v>
      </c>
      <c r="B42" s="127">
        <v>113024.04</v>
      </c>
      <c r="E42" s="33"/>
      <c r="F42" s="36"/>
      <c r="G42" s="139"/>
      <c r="H42" s="139"/>
    </row>
    <row r="43" spans="1:8" s="128" customFormat="1" ht="12.75" x14ac:dyDescent="0.2">
      <c r="A43" s="126" t="s">
        <v>130</v>
      </c>
      <c r="B43" s="127">
        <v>93429.42</v>
      </c>
      <c r="E43" s="33"/>
      <c r="F43" s="36"/>
      <c r="G43" s="139"/>
      <c r="H43" s="139"/>
    </row>
    <row r="44" spans="1:8" s="128" customFormat="1" ht="12.75" x14ac:dyDescent="0.2">
      <c r="A44" s="126" t="s">
        <v>336</v>
      </c>
      <c r="B44" s="127">
        <v>19310.64</v>
      </c>
      <c r="E44" s="33"/>
      <c r="F44" s="36"/>
      <c r="G44" s="139"/>
      <c r="H44" s="139"/>
    </row>
    <row r="45" spans="1:8" s="128" customFormat="1" ht="12.75" x14ac:dyDescent="0.2">
      <c r="A45" s="126" t="s">
        <v>337</v>
      </c>
      <c r="B45" s="127">
        <v>0</v>
      </c>
      <c r="E45" s="33"/>
      <c r="F45" s="36"/>
      <c r="G45" s="139"/>
      <c r="H45" s="139"/>
    </row>
    <row r="46" spans="1:8" s="128" customFormat="1" ht="12.75" x14ac:dyDescent="0.2">
      <c r="A46" s="126" t="s">
        <v>338</v>
      </c>
      <c r="B46" s="127">
        <v>180183.79</v>
      </c>
      <c r="E46" s="33"/>
      <c r="F46" s="36"/>
      <c r="G46" s="139"/>
      <c r="H46" s="139"/>
    </row>
    <row r="47" spans="1:8" s="128" customFormat="1" ht="12.75" x14ac:dyDescent="0.2">
      <c r="A47" s="126" t="s">
        <v>104</v>
      </c>
      <c r="B47" s="127">
        <v>15086.93</v>
      </c>
      <c r="E47" s="33"/>
      <c r="F47" s="36"/>
      <c r="G47" s="139"/>
      <c r="H47" s="139"/>
    </row>
    <row r="48" spans="1:8" s="128" customFormat="1" ht="12.75" x14ac:dyDescent="0.2">
      <c r="A48" s="126" t="s">
        <v>339</v>
      </c>
      <c r="B48" s="127">
        <v>202193.76</v>
      </c>
      <c r="E48" s="33"/>
      <c r="F48" s="36"/>
      <c r="G48" s="139"/>
      <c r="H48" s="139"/>
    </row>
    <row r="49" spans="1:8" s="128" customFormat="1" ht="12.75" x14ac:dyDescent="0.2">
      <c r="A49" s="126" t="s">
        <v>340</v>
      </c>
      <c r="B49" s="127">
        <v>0</v>
      </c>
      <c r="E49" s="33"/>
      <c r="F49" s="36"/>
      <c r="G49" s="139"/>
      <c r="H49" s="139"/>
    </row>
    <row r="50" spans="1:8" s="128" customFormat="1" ht="12.75" x14ac:dyDescent="0.2">
      <c r="A50" s="131" t="s">
        <v>341</v>
      </c>
      <c r="B50" s="127">
        <v>0</v>
      </c>
      <c r="E50" s="33"/>
      <c r="F50" s="36"/>
      <c r="G50" s="139"/>
      <c r="H50" s="139"/>
    </row>
    <row r="51" spans="1:8" s="128" customFormat="1" ht="12.75" x14ac:dyDescent="0.2">
      <c r="A51" s="126" t="s">
        <v>371</v>
      </c>
      <c r="B51" s="127">
        <v>109278.2</v>
      </c>
      <c r="E51" s="33"/>
      <c r="F51" s="36"/>
      <c r="G51" s="139"/>
      <c r="H51" s="139"/>
    </row>
    <row r="52" spans="1:8" s="128" customFormat="1" ht="12.75" x14ac:dyDescent="0.2">
      <c r="A52" s="131" t="s">
        <v>343</v>
      </c>
      <c r="B52" s="132">
        <v>0</v>
      </c>
      <c r="E52" s="33"/>
      <c r="F52" s="36"/>
      <c r="G52" s="139"/>
      <c r="H52" s="139"/>
    </row>
    <row r="53" spans="1:8" s="128" customFormat="1" ht="25.5" x14ac:dyDescent="0.2">
      <c r="A53" s="126" t="s">
        <v>346</v>
      </c>
      <c r="B53" s="127">
        <v>743611.52</v>
      </c>
      <c r="E53" s="33"/>
      <c r="F53" s="36"/>
      <c r="G53" s="139"/>
      <c r="H53" s="139"/>
    </row>
    <row r="54" spans="1:8" s="128" customFormat="1" ht="12.75" x14ac:dyDescent="0.25">
      <c r="A54" s="133" t="s">
        <v>134</v>
      </c>
      <c r="B54" s="130">
        <v>23406.6</v>
      </c>
      <c r="E54" s="33"/>
      <c r="F54" s="142"/>
    </row>
    <row r="55" spans="1:8" s="128" customFormat="1" ht="12.75" x14ac:dyDescent="0.2">
      <c r="A55" s="133" t="s">
        <v>181</v>
      </c>
      <c r="B55" s="130">
        <v>40331.19</v>
      </c>
      <c r="F55" s="36"/>
      <c r="H55" s="139"/>
    </row>
    <row r="56" spans="1:8" s="128" customFormat="1" ht="12.75" x14ac:dyDescent="0.2">
      <c r="A56" s="126" t="s">
        <v>344</v>
      </c>
      <c r="B56" s="127">
        <v>1788112.1</v>
      </c>
      <c r="E56" s="33"/>
      <c r="F56" s="36"/>
      <c r="H56" s="139"/>
    </row>
    <row r="57" spans="1:8" s="128" customFormat="1" ht="12.75" x14ac:dyDescent="0.2">
      <c r="A57" s="133" t="s">
        <v>135</v>
      </c>
      <c r="B57" s="130">
        <v>48470.82</v>
      </c>
      <c r="F57" s="36"/>
      <c r="H57" s="139"/>
    </row>
    <row r="58" spans="1:8" s="128" customFormat="1" ht="12.75" x14ac:dyDescent="0.2">
      <c r="A58" s="126" t="s">
        <v>345</v>
      </c>
      <c r="B58" s="127">
        <v>60655.08</v>
      </c>
      <c r="E58" s="33"/>
      <c r="F58" s="36"/>
      <c r="G58" s="139"/>
      <c r="H58" s="139"/>
    </row>
    <row r="59" spans="1:8" s="128" customFormat="1" ht="12.75" x14ac:dyDescent="0.2">
      <c r="A59" s="131" t="s">
        <v>107</v>
      </c>
      <c r="B59" s="132">
        <v>0</v>
      </c>
      <c r="E59" s="33"/>
      <c r="F59" s="36"/>
      <c r="G59" s="139"/>
      <c r="H59" s="139"/>
    </row>
    <row r="60" spans="1:8" s="128" customFormat="1" ht="12.75" x14ac:dyDescent="0.2">
      <c r="A60" s="126" t="s">
        <v>108</v>
      </c>
      <c r="B60" s="127">
        <v>0</v>
      </c>
      <c r="E60" s="33"/>
      <c r="F60" s="33"/>
      <c r="H60" s="139"/>
    </row>
    <row r="61" spans="1:8" s="128" customFormat="1" ht="12.75" x14ac:dyDescent="0.2">
      <c r="A61" s="131" t="s">
        <v>109</v>
      </c>
      <c r="B61" s="127">
        <v>55800</v>
      </c>
      <c r="F61" s="142"/>
      <c r="H61" s="139"/>
    </row>
    <row r="62" spans="1:8" s="128" customFormat="1" ht="25.5" x14ac:dyDescent="0.2">
      <c r="A62" s="126" t="s">
        <v>185</v>
      </c>
      <c r="B62" s="134">
        <v>0</v>
      </c>
      <c r="F62" s="142"/>
      <c r="H62" s="139"/>
    </row>
    <row r="63" spans="1:8" ht="15" x14ac:dyDescent="0.25">
      <c r="A63" s="17" t="s">
        <v>149</v>
      </c>
      <c r="B63" s="27">
        <f>B31+B41+B42+B43+B46+B44+B45+B47+B49+B48+B51+B58+B53+B50+B56+B52+B59+B60+B61+B62</f>
        <v>4624900.7</v>
      </c>
      <c r="E63" s="33"/>
      <c r="F63" s="36"/>
      <c r="G63"/>
      <c r="H63"/>
    </row>
    <row r="64" spans="1:8" ht="4.5" customHeight="1" x14ac:dyDescent="0.25">
      <c r="B64" s="2"/>
      <c r="E64" s="40"/>
      <c r="F64" s="48"/>
    </row>
    <row r="65" spans="1:6" x14ac:dyDescent="0.25">
      <c r="A65" s="17" t="s">
        <v>137</v>
      </c>
      <c r="B65" s="27">
        <f>C28-B63</f>
        <v>-186736.61999999918</v>
      </c>
      <c r="E65" s="42"/>
      <c r="F65" s="49"/>
    </row>
  </sheetData>
  <mergeCells count="4">
    <mergeCell ref="A1:C1"/>
    <mergeCell ref="A3:C3"/>
    <mergeCell ref="A5:A6"/>
    <mergeCell ref="B5:C5"/>
  </mergeCells>
  <hyperlinks>
    <hyperlink ref="E3" location="'Список домов'!A1" display="Назад к списку домов"/>
  </hyperlinks>
  <printOptions horizontalCentered="1"/>
  <pageMargins left="0.31496062992125984" right="0.31496062992125984" top="0.35433070866141736" bottom="0.15748031496062992" header="0.31496062992125984" footer="0.31496062992125984"/>
  <pageSetup paperSize="9" scale="8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zoomScaleNormal="100" workbookViewId="0">
      <pane ySplit="3" topLeftCell="A4" activePane="bottomLeft" state="frozen"/>
      <selection sqref="A1:C1"/>
      <selection pane="bottomLeft" sqref="A1:C1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155" t="s">
        <v>97</v>
      </c>
      <c r="B1" s="155"/>
      <c r="C1" s="155"/>
      <c r="D1" s="16"/>
      <c r="E1" s="21"/>
      <c r="F1" s="21"/>
    </row>
    <row r="2" spans="1:8" ht="6.75" customHeight="1" thickBot="1" x14ac:dyDescent="0.3"/>
    <row r="3" spans="1:8" ht="24.75" customHeight="1" thickBot="1" x14ac:dyDescent="0.3">
      <c r="A3" s="159" t="s">
        <v>12</v>
      </c>
      <c r="B3" s="159"/>
      <c r="C3" s="159"/>
      <c r="D3" s="23"/>
      <c r="E3" s="1" t="s">
        <v>91</v>
      </c>
      <c r="F3" s="20"/>
    </row>
    <row r="4" spans="1:8" ht="6" customHeight="1" x14ac:dyDescent="0.25"/>
    <row r="5" spans="1:8" x14ac:dyDescent="0.25">
      <c r="A5" s="153" t="s">
        <v>110</v>
      </c>
      <c r="B5" s="157" t="s">
        <v>145</v>
      </c>
      <c r="C5" s="158"/>
      <c r="E5" s="5"/>
      <c r="F5" s="6"/>
    </row>
    <row r="6" spans="1:8" x14ac:dyDescent="0.25">
      <c r="A6" s="154"/>
      <c r="B6" s="25" t="s">
        <v>98</v>
      </c>
      <c r="C6" s="25" t="s">
        <v>99</v>
      </c>
      <c r="E6" s="5"/>
      <c r="F6" s="6"/>
    </row>
    <row r="7" spans="1:8" s="128" customFormat="1" ht="12.75" x14ac:dyDescent="0.2">
      <c r="A7" s="126" t="s">
        <v>139</v>
      </c>
      <c r="B7" s="127">
        <v>1075792.2</v>
      </c>
      <c r="C7" s="135">
        <v>1035779.83</v>
      </c>
      <c r="E7" s="33"/>
      <c r="F7" s="36"/>
      <c r="G7" s="36"/>
      <c r="H7" s="139"/>
    </row>
    <row r="8" spans="1:8" s="128" customFormat="1" ht="25.5" x14ac:dyDescent="0.2">
      <c r="A8" s="126" t="s">
        <v>113</v>
      </c>
      <c r="B8" s="127">
        <v>160802.54</v>
      </c>
      <c r="C8" s="135">
        <v>152329.38</v>
      </c>
      <c r="E8" s="33"/>
      <c r="F8" s="36"/>
      <c r="G8" s="36"/>
      <c r="H8" s="139"/>
    </row>
    <row r="9" spans="1:8" s="128" customFormat="1" ht="12.75" x14ac:dyDescent="0.25">
      <c r="A9" s="126" t="s">
        <v>140</v>
      </c>
      <c r="B9" s="135">
        <v>525223.07999999996</v>
      </c>
      <c r="C9" s="135">
        <v>506218.07</v>
      </c>
      <c r="E9" s="33"/>
      <c r="F9" s="36"/>
      <c r="G9" s="36"/>
    </row>
    <row r="10" spans="1:8" s="128" customFormat="1" ht="25.5" x14ac:dyDescent="0.2">
      <c r="A10" s="126" t="s">
        <v>129</v>
      </c>
      <c r="B10" s="127">
        <v>165378.72</v>
      </c>
      <c r="C10" s="135">
        <v>159038.57999999999</v>
      </c>
      <c r="E10" s="33"/>
      <c r="F10" s="36"/>
      <c r="G10" s="36"/>
      <c r="H10" s="139"/>
    </row>
    <row r="11" spans="1:8" s="128" customFormat="1" ht="12.75" x14ac:dyDescent="0.2">
      <c r="A11" s="126" t="s">
        <v>111</v>
      </c>
      <c r="B11" s="127">
        <v>136708.01999999999</v>
      </c>
      <c r="C11" s="135">
        <v>131475.70000000001</v>
      </c>
      <c r="E11" s="33"/>
      <c r="F11" s="36"/>
      <c r="G11" s="36"/>
      <c r="H11" s="139"/>
    </row>
    <row r="12" spans="1:8" s="128" customFormat="1" ht="12.75" x14ac:dyDescent="0.2">
      <c r="A12" s="126" t="s">
        <v>102</v>
      </c>
      <c r="B12" s="127">
        <v>28255.61</v>
      </c>
      <c r="C12" s="135">
        <v>27344.52</v>
      </c>
      <c r="E12" s="33"/>
      <c r="F12" s="36"/>
      <c r="G12" s="36"/>
      <c r="H12" s="139"/>
    </row>
    <row r="13" spans="1:8" s="128" customFormat="1" ht="12.75" x14ac:dyDescent="0.2">
      <c r="A13" s="126" t="s">
        <v>103</v>
      </c>
      <c r="B13" s="127">
        <v>0</v>
      </c>
      <c r="C13" s="135">
        <v>0</v>
      </c>
      <c r="E13" s="33"/>
      <c r="F13" s="36"/>
      <c r="G13" s="36"/>
      <c r="H13" s="139"/>
    </row>
    <row r="14" spans="1:8" s="128" customFormat="1" ht="12.75" x14ac:dyDescent="0.2">
      <c r="A14" s="126" t="s">
        <v>112</v>
      </c>
      <c r="B14" s="127">
        <v>312163.86</v>
      </c>
      <c r="C14" s="135">
        <v>298794.34000000003</v>
      </c>
      <c r="E14" s="33"/>
      <c r="F14" s="36"/>
      <c r="G14" s="36"/>
      <c r="H14" s="139"/>
    </row>
    <row r="15" spans="1:8" s="128" customFormat="1" ht="12.75" x14ac:dyDescent="0.25">
      <c r="A15" s="126" t="s">
        <v>141</v>
      </c>
      <c r="B15" s="135">
        <v>2400</v>
      </c>
      <c r="C15" s="135">
        <v>2400</v>
      </c>
      <c r="E15" s="33"/>
      <c r="F15" s="36"/>
      <c r="G15" s="36"/>
    </row>
    <row r="16" spans="1:8" s="128" customFormat="1" ht="12.75" x14ac:dyDescent="0.25">
      <c r="A16" s="126" t="s">
        <v>114</v>
      </c>
      <c r="B16" s="135">
        <v>295854</v>
      </c>
      <c r="C16" s="135">
        <v>283105.90000000002</v>
      </c>
      <c r="E16" s="33"/>
      <c r="F16" s="36"/>
      <c r="G16" s="36"/>
    </row>
    <row r="17" spans="1:8" s="128" customFormat="1" ht="12.75" x14ac:dyDescent="0.25">
      <c r="A17" s="126" t="s">
        <v>142</v>
      </c>
      <c r="B17" s="135">
        <v>0</v>
      </c>
      <c r="C17" s="135">
        <v>0</v>
      </c>
      <c r="E17" s="33"/>
      <c r="F17" s="36"/>
      <c r="G17" s="36"/>
    </row>
    <row r="18" spans="1:8" s="128" customFormat="1" ht="12.75" x14ac:dyDescent="0.2">
      <c r="A18" s="126" t="s">
        <v>115</v>
      </c>
      <c r="B18" s="127">
        <v>0</v>
      </c>
      <c r="C18" s="135">
        <v>0</v>
      </c>
      <c r="E18" s="33"/>
      <c r="F18" s="36"/>
      <c r="G18" s="36"/>
      <c r="H18" s="139"/>
    </row>
    <row r="19" spans="1:8" s="128" customFormat="1" ht="12.75" x14ac:dyDescent="0.25">
      <c r="A19" s="126" t="s">
        <v>372</v>
      </c>
      <c r="B19" s="135">
        <v>137730.07999999999</v>
      </c>
      <c r="C19" s="135">
        <v>135711.29999999999</v>
      </c>
      <c r="E19" s="33"/>
      <c r="F19" s="36"/>
      <c r="G19" s="36"/>
    </row>
    <row r="20" spans="1:8" s="128" customFormat="1" ht="12.75" x14ac:dyDescent="0.25">
      <c r="A20" s="126" t="s">
        <v>143</v>
      </c>
      <c r="B20" s="127">
        <v>0</v>
      </c>
      <c r="C20" s="135">
        <v>46.66</v>
      </c>
      <c r="E20" s="33"/>
      <c r="F20" s="36"/>
      <c r="G20" s="36"/>
    </row>
    <row r="21" spans="1:8" s="128" customFormat="1" ht="25.5" x14ac:dyDescent="0.25">
      <c r="A21" s="126" t="s">
        <v>116</v>
      </c>
      <c r="B21" s="127">
        <v>835976.03</v>
      </c>
      <c r="C21" s="135">
        <v>805287.5</v>
      </c>
      <c r="E21" s="33"/>
      <c r="F21" s="36"/>
      <c r="G21" s="36"/>
    </row>
    <row r="22" spans="1:8" s="128" customFormat="1" ht="25.5" x14ac:dyDescent="0.25">
      <c r="A22" s="126" t="s">
        <v>117</v>
      </c>
      <c r="B22" s="127">
        <v>2808863.07</v>
      </c>
      <c r="C22" s="135">
        <v>2702450.54</v>
      </c>
      <c r="E22" s="33"/>
      <c r="F22" s="36"/>
      <c r="G22" s="36"/>
    </row>
    <row r="23" spans="1:8" s="128" customFormat="1" ht="12.75" x14ac:dyDescent="0.25">
      <c r="A23" s="126" t="s">
        <v>118</v>
      </c>
      <c r="B23" s="135">
        <v>50694.720000000001</v>
      </c>
      <c r="C23" s="135">
        <v>48823.57</v>
      </c>
      <c r="E23" s="33"/>
      <c r="F23" s="36"/>
      <c r="G23" s="36"/>
    </row>
    <row r="24" spans="1:8" s="128" customFormat="1" ht="12.75" x14ac:dyDescent="0.2">
      <c r="A24" s="126" t="s">
        <v>119</v>
      </c>
      <c r="B24" s="127">
        <v>104473.1</v>
      </c>
      <c r="C24" s="135">
        <v>90949.11</v>
      </c>
      <c r="E24" s="33"/>
      <c r="F24" s="36"/>
      <c r="G24" s="36"/>
      <c r="H24" s="139"/>
    </row>
    <row r="25" spans="1:8" s="128" customFormat="1" ht="12.75" x14ac:dyDescent="0.25">
      <c r="A25" s="126" t="s">
        <v>120</v>
      </c>
      <c r="B25" s="135">
        <v>0</v>
      </c>
      <c r="C25" s="135">
        <v>0</v>
      </c>
      <c r="E25" s="33"/>
      <c r="F25" s="36"/>
      <c r="G25" s="36"/>
    </row>
    <row r="26" spans="1:8" s="128" customFormat="1" ht="12.75" x14ac:dyDescent="0.2">
      <c r="A26" s="126" t="s">
        <v>180</v>
      </c>
      <c r="B26" s="127">
        <v>0</v>
      </c>
      <c r="C26" s="135">
        <v>0</v>
      </c>
      <c r="E26" s="33"/>
      <c r="F26" s="142"/>
      <c r="G26" s="142"/>
      <c r="H26" s="139"/>
    </row>
    <row r="27" spans="1:8" s="128" customFormat="1" ht="12.75" x14ac:dyDescent="0.2">
      <c r="A27" s="126" t="s">
        <v>100</v>
      </c>
      <c r="B27" s="127">
        <v>69983.100000000006</v>
      </c>
      <c r="C27" s="135">
        <v>62500.4</v>
      </c>
      <c r="E27" s="33"/>
      <c r="F27" s="142"/>
      <c r="G27" s="142"/>
      <c r="H27" s="139"/>
    </row>
    <row r="28" spans="1:8" x14ac:dyDescent="0.25">
      <c r="A28" s="17" t="s">
        <v>144</v>
      </c>
      <c r="B28" s="28">
        <f>SUM(B7:B27)</f>
        <v>6710298.129999998</v>
      </c>
      <c r="C28" s="28">
        <f>SUM(C7:C27)</f>
        <v>6442255.4000000013</v>
      </c>
      <c r="E28" s="34"/>
      <c r="F28" s="47"/>
      <c r="G28" s="47"/>
    </row>
    <row r="29" spans="1:8" ht="15" x14ac:dyDescent="0.25">
      <c r="B29" s="18"/>
      <c r="C29" s="18"/>
    </row>
    <row r="30" spans="1:8" x14ac:dyDescent="0.25">
      <c r="A30" s="25" t="s">
        <v>110</v>
      </c>
      <c r="B30" s="26" t="s">
        <v>146</v>
      </c>
    </row>
    <row r="31" spans="1:8" s="128" customFormat="1" ht="12.75" x14ac:dyDescent="0.2">
      <c r="A31" s="126" t="s">
        <v>147</v>
      </c>
      <c r="B31" s="127">
        <f>SUM(B32:B40)</f>
        <v>1085181.67</v>
      </c>
      <c r="E31" s="33"/>
      <c r="F31" s="138"/>
      <c r="G31" s="139"/>
      <c r="H31" s="139"/>
    </row>
    <row r="32" spans="1:8" s="128" customFormat="1" ht="12.75" x14ac:dyDescent="0.2">
      <c r="A32" s="129" t="s">
        <v>121</v>
      </c>
      <c r="B32" s="130">
        <v>177834</v>
      </c>
      <c r="E32" s="33"/>
      <c r="F32" s="36"/>
      <c r="G32" s="139"/>
      <c r="H32" s="139"/>
    </row>
    <row r="33" spans="1:8" s="128" customFormat="1" ht="12.75" x14ac:dyDescent="0.2">
      <c r="A33" s="129" t="s">
        <v>122</v>
      </c>
      <c r="B33" s="130">
        <v>164538</v>
      </c>
      <c r="E33" s="33"/>
      <c r="F33" s="36"/>
      <c r="G33" s="139"/>
      <c r="H33" s="139"/>
    </row>
    <row r="34" spans="1:8" s="128" customFormat="1" ht="25.5" x14ac:dyDescent="0.2">
      <c r="A34" s="129" t="s">
        <v>123</v>
      </c>
      <c r="B34" s="130">
        <v>174094.5</v>
      </c>
      <c r="E34" s="33"/>
      <c r="F34" s="36"/>
      <c r="G34" s="139"/>
      <c r="H34" s="139"/>
    </row>
    <row r="35" spans="1:8" s="128" customFormat="1" ht="25.5" x14ac:dyDescent="0.2">
      <c r="A35" s="129" t="s">
        <v>124</v>
      </c>
      <c r="B35" s="130">
        <v>21606</v>
      </c>
      <c r="E35" s="33"/>
      <c r="F35" s="36"/>
      <c r="G35" s="139"/>
      <c r="H35" s="139"/>
    </row>
    <row r="36" spans="1:8" s="128" customFormat="1" ht="12.75" x14ac:dyDescent="0.2">
      <c r="A36" s="129" t="s">
        <v>125</v>
      </c>
      <c r="B36" s="130">
        <v>6648</v>
      </c>
      <c r="E36" s="33"/>
      <c r="F36" s="36"/>
      <c r="G36" s="139"/>
      <c r="H36" s="139"/>
    </row>
    <row r="37" spans="1:8" s="128" customFormat="1" ht="12.75" x14ac:dyDescent="0.2">
      <c r="A37" s="129" t="s">
        <v>126</v>
      </c>
      <c r="B37" s="130">
        <v>27254.52</v>
      </c>
      <c r="E37" s="33"/>
      <c r="F37" s="36"/>
      <c r="G37" s="139"/>
      <c r="H37" s="139"/>
    </row>
    <row r="38" spans="1:8" s="128" customFormat="1" ht="12.75" x14ac:dyDescent="0.2">
      <c r="A38" s="129" t="s">
        <v>127</v>
      </c>
      <c r="B38" s="130">
        <v>467334.01</v>
      </c>
      <c r="E38" s="33"/>
      <c r="F38" s="36"/>
      <c r="G38" s="139"/>
      <c r="H38" s="139"/>
    </row>
    <row r="39" spans="1:8" s="128" customFormat="1" ht="12.75" x14ac:dyDescent="0.2">
      <c r="A39" s="129" t="s">
        <v>128</v>
      </c>
      <c r="B39" s="130">
        <v>0</v>
      </c>
      <c r="E39" s="33"/>
      <c r="F39" s="36"/>
      <c r="G39" s="139"/>
      <c r="H39" s="139"/>
    </row>
    <row r="40" spans="1:8" s="128" customFormat="1" ht="25.5" x14ac:dyDescent="0.2">
      <c r="A40" s="129" t="s">
        <v>131</v>
      </c>
      <c r="B40" s="130">
        <v>45872.639999999999</v>
      </c>
      <c r="E40" s="33"/>
      <c r="F40" s="36"/>
      <c r="G40" s="139"/>
      <c r="H40" s="139"/>
    </row>
    <row r="41" spans="1:8" s="128" customFormat="1" ht="12.75" x14ac:dyDescent="0.2">
      <c r="A41" s="126" t="s">
        <v>148</v>
      </c>
      <c r="B41" s="127">
        <v>237471</v>
      </c>
      <c r="E41" s="33"/>
      <c r="F41" s="36"/>
      <c r="G41" s="139"/>
      <c r="H41" s="139"/>
    </row>
    <row r="42" spans="1:8" s="128" customFormat="1" ht="25.5" x14ac:dyDescent="0.2">
      <c r="A42" s="126" t="s">
        <v>101</v>
      </c>
      <c r="B42" s="127">
        <v>165369</v>
      </c>
      <c r="E42" s="33"/>
      <c r="F42" s="36"/>
      <c r="G42" s="139"/>
      <c r="H42" s="139"/>
    </row>
    <row r="43" spans="1:8" s="128" customFormat="1" ht="12.75" x14ac:dyDescent="0.2">
      <c r="A43" s="126" t="s">
        <v>130</v>
      </c>
      <c r="B43" s="127">
        <v>136699.5</v>
      </c>
      <c r="E43" s="33"/>
      <c r="F43" s="36"/>
      <c r="G43" s="139"/>
      <c r="H43" s="139"/>
    </row>
    <row r="44" spans="1:8" s="128" customFormat="1" ht="12.75" x14ac:dyDescent="0.2">
      <c r="A44" s="126" t="s">
        <v>336</v>
      </c>
      <c r="B44" s="127">
        <v>28254</v>
      </c>
      <c r="E44" s="33"/>
      <c r="F44" s="36"/>
      <c r="G44" s="139"/>
      <c r="H44" s="139"/>
    </row>
    <row r="45" spans="1:8" s="128" customFormat="1" ht="12.75" x14ac:dyDescent="0.2">
      <c r="A45" s="126" t="s">
        <v>337</v>
      </c>
      <c r="B45" s="127">
        <v>0</v>
      </c>
      <c r="E45" s="33"/>
      <c r="F45" s="36"/>
      <c r="G45" s="139"/>
      <c r="H45" s="139"/>
    </row>
    <row r="46" spans="1:8" s="128" customFormat="1" ht="12.75" x14ac:dyDescent="0.2">
      <c r="A46" s="126" t="s">
        <v>338</v>
      </c>
      <c r="B46" s="127">
        <v>330637.56</v>
      </c>
      <c r="E46" s="33"/>
      <c r="F46" s="36"/>
      <c r="G46" s="139"/>
      <c r="H46" s="139"/>
    </row>
    <row r="47" spans="1:8" s="128" customFormat="1" ht="12.75" x14ac:dyDescent="0.2">
      <c r="A47" s="126" t="s">
        <v>104</v>
      </c>
      <c r="B47" s="127">
        <v>22028.52</v>
      </c>
      <c r="E47" s="33"/>
      <c r="F47" s="36"/>
      <c r="G47" s="139"/>
      <c r="H47" s="139"/>
    </row>
    <row r="48" spans="1:8" s="128" customFormat="1" ht="12.75" x14ac:dyDescent="0.2">
      <c r="A48" s="126" t="s">
        <v>339</v>
      </c>
      <c r="B48" s="127">
        <v>295836</v>
      </c>
      <c r="E48" s="33"/>
      <c r="F48" s="36"/>
      <c r="G48" s="139"/>
      <c r="H48" s="139"/>
    </row>
    <row r="49" spans="1:8" s="128" customFormat="1" ht="12.75" x14ac:dyDescent="0.2">
      <c r="A49" s="126" t="s">
        <v>340</v>
      </c>
      <c r="B49" s="127">
        <v>0</v>
      </c>
      <c r="E49" s="33"/>
      <c r="F49" s="36"/>
      <c r="G49" s="139"/>
      <c r="H49" s="139"/>
    </row>
    <row r="50" spans="1:8" s="128" customFormat="1" ht="12.75" x14ac:dyDescent="0.2">
      <c r="A50" s="131" t="s">
        <v>341</v>
      </c>
      <c r="B50" s="127">
        <v>0</v>
      </c>
      <c r="E50" s="33"/>
      <c r="F50" s="36"/>
      <c r="G50" s="139"/>
      <c r="H50" s="139"/>
    </row>
    <row r="51" spans="1:8" s="128" customFormat="1" ht="12.75" x14ac:dyDescent="0.2">
      <c r="A51" s="126" t="s">
        <v>371</v>
      </c>
      <c r="B51" s="127">
        <v>134616.26</v>
      </c>
      <c r="E51" s="33"/>
      <c r="F51" s="36"/>
      <c r="G51" s="139"/>
      <c r="H51" s="139"/>
    </row>
    <row r="52" spans="1:8" s="128" customFormat="1" ht="12.75" x14ac:dyDescent="0.2">
      <c r="A52" s="131" t="s">
        <v>343</v>
      </c>
      <c r="B52" s="132">
        <v>0</v>
      </c>
      <c r="E52" s="33"/>
      <c r="F52" s="36"/>
      <c r="G52" s="139"/>
      <c r="H52" s="139"/>
    </row>
    <row r="53" spans="1:8" s="128" customFormat="1" ht="25.5" x14ac:dyDescent="0.2">
      <c r="A53" s="126" t="s">
        <v>346</v>
      </c>
      <c r="B53" s="127">
        <v>958545.55</v>
      </c>
      <c r="E53" s="33"/>
      <c r="F53" s="36"/>
      <c r="G53" s="139"/>
      <c r="H53" s="139"/>
    </row>
    <row r="54" spans="1:8" s="128" customFormat="1" ht="12.75" x14ac:dyDescent="0.25">
      <c r="A54" s="133" t="s">
        <v>134</v>
      </c>
      <c r="B54" s="130">
        <v>33439.08</v>
      </c>
      <c r="E54" s="33"/>
      <c r="F54" s="36"/>
    </row>
    <row r="55" spans="1:8" s="128" customFormat="1" ht="12.75" x14ac:dyDescent="0.2">
      <c r="A55" s="133" t="s">
        <v>181</v>
      </c>
      <c r="B55" s="130">
        <v>57900.62</v>
      </c>
      <c r="F55" s="142"/>
      <c r="H55" s="139"/>
    </row>
    <row r="56" spans="1:8" s="128" customFormat="1" ht="12.75" x14ac:dyDescent="0.2">
      <c r="A56" s="126" t="s">
        <v>344</v>
      </c>
      <c r="B56" s="127">
        <v>2498743.8199999998</v>
      </c>
      <c r="E56" s="33"/>
      <c r="F56" s="36"/>
      <c r="H56" s="139"/>
    </row>
    <row r="57" spans="1:8" s="128" customFormat="1" ht="12.75" x14ac:dyDescent="0.2">
      <c r="A57" s="133" t="s">
        <v>135</v>
      </c>
      <c r="B57" s="130">
        <v>69462.84</v>
      </c>
      <c r="F57" s="36"/>
      <c r="H57" s="139"/>
    </row>
    <row r="58" spans="1:8" s="128" customFormat="1" ht="12.75" x14ac:dyDescent="0.2">
      <c r="A58" s="126" t="s">
        <v>345</v>
      </c>
      <c r="B58" s="127">
        <v>60655.08</v>
      </c>
      <c r="E58" s="33"/>
      <c r="F58" s="36"/>
      <c r="G58" s="139"/>
      <c r="H58" s="139"/>
    </row>
    <row r="59" spans="1:8" s="128" customFormat="1" ht="12.75" x14ac:dyDescent="0.2">
      <c r="A59" s="131" t="s">
        <v>107</v>
      </c>
      <c r="B59" s="132">
        <v>0</v>
      </c>
      <c r="E59" s="33"/>
      <c r="F59" s="36"/>
      <c r="G59" s="139"/>
      <c r="H59" s="139"/>
    </row>
    <row r="60" spans="1:8" s="128" customFormat="1" ht="12.75" x14ac:dyDescent="0.2">
      <c r="A60" s="126" t="s">
        <v>108</v>
      </c>
      <c r="B60" s="127">
        <v>0</v>
      </c>
      <c r="E60" s="33"/>
      <c r="F60" s="143"/>
      <c r="G60" s="33"/>
      <c r="H60" s="139"/>
    </row>
    <row r="61" spans="1:8" s="128" customFormat="1" ht="12.75" x14ac:dyDescent="0.2">
      <c r="A61" s="131" t="s">
        <v>109</v>
      </c>
      <c r="B61" s="127">
        <v>69983.100000000006</v>
      </c>
      <c r="F61" s="142"/>
      <c r="H61" s="139"/>
    </row>
    <row r="62" spans="1:8" s="128" customFormat="1" ht="25.5" x14ac:dyDescent="0.2">
      <c r="A62" s="126" t="s">
        <v>185</v>
      </c>
      <c r="B62" s="134">
        <v>0</v>
      </c>
      <c r="F62" s="142"/>
      <c r="H62" s="139"/>
    </row>
    <row r="63" spans="1:8" ht="15" x14ac:dyDescent="0.25">
      <c r="A63" s="17" t="s">
        <v>149</v>
      </c>
      <c r="B63" s="27">
        <f>B31+B41+B42+B43+B46+B44+B45+B47+B49+B48+B51+B58+B53+B50+B56+B52+B59+B60+B61+B62</f>
        <v>6024021.0599999987</v>
      </c>
      <c r="E63" s="33"/>
      <c r="F63" s="36"/>
      <c r="G63"/>
      <c r="H63"/>
    </row>
    <row r="64" spans="1:8" ht="4.5" customHeight="1" x14ac:dyDescent="0.25">
      <c r="B64" s="2"/>
      <c r="E64" s="40"/>
      <c r="F64" s="48"/>
    </row>
    <row r="65" spans="1:6" x14ac:dyDescent="0.25">
      <c r="A65" s="17" t="s">
        <v>137</v>
      </c>
      <c r="B65" s="27">
        <f>C28-B63</f>
        <v>418234.34000000264</v>
      </c>
      <c r="E65" s="40"/>
      <c r="F65" s="48"/>
    </row>
  </sheetData>
  <mergeCells count="4">
    <mergeCell ref="A1:C1"/>
    <mergeCell ref="A3:C3"/>
    <mergeCell ref="A5:A6"/>
    <mergeCell ref="B5:C5"/>
  </mergeCells>
  <hyperlinks>
    <hyperlink ref="E3" location="'Список домов'!A1" display="Назад к списку домов"/>
  </hyperlinks>
  <printOptions horizontalCentered="1"/>
  <pageMargins left="0.31496062992125984" right="0.31496062992125984" top="0.35433070866141736" bottom="0.15748031496062992" header="0.31496062992125984" footer="0.31496062992125984"/>
  <pageSetup paperSize="9" scale="8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zoomScaleNormal="100" workbookViewId="0">
      <pane ySplit="3" topLeftCell="A4" activePane="bottomLeft" state="frozen"/>
      <selection sqref="A1:C1"/>
      <selection pane="bottomLeft" sqref="A1:C1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155" t="s">
        <v>97</v>
      </c>
      <c r="B1" s="155"/>
      <c r="C1" s="155"/>
      <c r="D1" s="16"/>
      <c r="E1" s="21"/>
      <c r="F1" s="21"/>
    </row>
    <row r="2" spans="1:8" ht="6.75" customHeight="1" thickBot="1" x14ac:dyDescent="0.3"/>
    <row r="3" spans="1:8" ht="24.75" customHeight="1" thickBot="1" x14ac:dyDescent="0.3">
      <c r="A3" s="159" t="s">
        <v>13</v>
      </c>
      <c r="B3" s="159"/>
      <c r="C3" s="159"/>
      <c r="D3" s="23"/>
      <c r="E3" s="1" t="s">
        <v>91</v>
      </c>
      <c r="F3" s="20"/>
    </row>
    <row r="4" spans="1:8" ht="6" customHeight="1" x14ac:dyDescent="0.25"/>
    <row r="5" spans="1:8" x14ac:dyDescent="0.25">
      <c r="A5" s="153" t="s">
        <v>110</v>
      </c>
      <c r="B5" s="157" t="s">
        <v>145</v>
      </c>
      <c r="C5" s="158"/>
      <c r="E5" s="5"/>
      <c r="F5" s="6"/>
    </row>
    <row r="6" spans="1:8" x14ac:dyDescent="0.25">
      <c r="A6" s="154"/>
      <c r="B6" s="25" t="s">
        <v>98</v>
      </c>
      <c r="C6" s="25" t="s">
        <v>99</v>
      </c>
      <c r="E6" s="5"/>
      <c r="F6" s="6"/>
    </row>
    <row r="7" spans="1:8" s="128" customFormat="1" ht="12.75" x14ac:dyDescent="0.2">
      <c r="A7" s="126" t="s">
        <v>139</v>
      </c>
      <c r="B7" s="127">
        <v>1179581.42</v>
      </c>
      <c r="C7" s="135">
        <v>1081195.1399999999</v>
      </c>
      <c r="E7" s="33"/>
      <c r="F7" s="36"/>
      <c r="G7" s="36"/>
      <c r="H7" s="139"/>
    </row>
    <row r="8" spans="1:8" s="128" customFormat="1" ht="25.5" x14ac:dyDescent="0.2">
      <c r="A8" s="126" t="s">
        <v>113</v>
      </c>
      <c r="B8" s="127">
        <v>63965.57</v>
      </c>
      <c r="C8" s="135">
        <v>57451.22</v>
      </c>
      <c r="E8" s="33"/>
      <c r="F8" s="36"/>
      <c r="G8" s="36"/>
      <c r="H8" s="139"/>
    </row>
    <row r="9" spans="1:8" s="128" customFormat="1" ht="12.75" x14ac:dyDescent="0.25">
      <c r="A9" s="126" t="s">
        <v>140</v>
      </c>
      <c r="B9" s="135">
        <v>575895.47</v>
      </c>
      <c r="C9" s="135">
        <v>528505.87</v>
      </c>
      <c r="E9" s="33"/>
      <c r="F9" s="36"/>
      <c r="G9" s="36"/>
    </row>
    <row r="10" spans="1:8" s="128" customFormat="1" ht="25.5" x14ac:dyDescent="0.2">
      <c r="A10" s="126" t="s">
        <v>129</v>
      </c>
      <c r="B10" s="127">
        <v>181333.19</v>
      </c>
      <c r="C10" s="135">
        <v>165974.26</v>
      </c>
      <c r="E10" s="33"/>
      <c r="F10" s="36"/>
      <c r="G10" s="36"/>
      <c r="H10" s="139"/>
    </row>
    <row r="11" spans="1:8" s="128" customFormat="1" ht="12.75" x14ac:dyDescent="0.2">
      <c r="A11" s="126" t="s">
        <v>111</v>
      </c>
      <c r="B11" s="127">
        <v>149896.63</v>
      </c>
      <c r="C11" s="135">
        <v>137235.35999999999</v>
      </c>
      <c r="E11" s="33"/>
      <c r="F11" s="36"/>
      <c r="G11" s="36"/>
      <c r="H11" s="139"/>
    </row>
    <row r="12" spans="1:8" s="128" customFormat="1" ht="12.75" x14ac:dyDescent="0.2">
      <c r="A12" s="126" t="s">
        <v>102</v>
      </c>
      <c r="B12" s="127">
        <v>30981.67</v>
      </c>
      <c r="C12" s="135">
        <v>28452.36</v>
      </c>
      <c r="E12" s="33"/>
      <c r="F12" s="36"/>
      <c r="G12" s="36"/>
      <c r="H12" s="139"/>
    </row>
    <row r="13" spans="1:8" s="128" customFormat="1" ht="12.75" x14ac:dyDescent="0.2">
      <c r="A13" s="126" t="s">
        <v>103</v>
      </c>
      <c r="B13" s="127">
        <v>0</v>
      </c>
      <c r="C13" s="135">
        <v>0</v>
      </c>
      <c r="E13" s="33"/>
      <c r="F13" s="36"/>
      <c r="G13" s="36"/>
      <c r="H13" s="139"/>
    </row>
    <row r="14" spans="1:8" s="128" customFormat="1" ht="12.75" x14ac:dyDescent="0.2">
      <c r="A14" s="126" t="s">
        <v>112</v>
      </c>
      <c r="B14" s="127">
        <v>266057.53999999998</v>
      </c>
      <c r="C14" s="135">
        <v>237185.04</v>
      </c>
      <c r="E14" s="33"/>
      <c r="F14" s="36"/>
      <c r="G14" s="36"/>
      <c r="H14" s="139"/>
    </row>
    <row r="15" spans="1:8" s="128" customFormat="1" ht="12.75" x14ac:dyDescent="0.25">
      <c r="A15" s="126" t="s">
        <v>141</v>
      </c>
      <c r="B15" s="135">
        <v>3600</v>
      </c>
      <c r="C15" s="135">
        <v>3600</v>
      </c>
      <c r="E15" s="33"/>
      <c r="F15" s="36"/>
      <c r="G15" s="36"/>
    </row>
    <row r="16" spans="1:8" s="128" customFormat="1" ht="12.75" x14ac:dyDescent="0.25">
      <c r="A16" s="126" t="s">
        <v>114</v>
      </c>
      <c r="B16" s="135">
        <v>324391.8</v>
      </c>
      <c r="C16" s="135">
        <v>294999.13</v>
      </c>
      <c r="E16" s="33"/>
      <c r="F16" s="36"/>
      <c r="G16" s="36"/>
    </row>
    <row r="17" spans="1:8" s="128" customFormat="1" ht="12.75" x14ac:dyDescent="0.25">
      <c r="A17" s="126" t="s">
        <v>142</v>
      </c>
      <c r="B17" s="135">
        <v>0</v>
      </c>
      <c r="C17" s="135">
        <v>0</v>
      </c>
      <c r="E17" s="33"/>
      <c r="F17" s="36"/>
      <c r="G17" s="36"/>
    </row>
    <row r="18" spans="1:8" s="128" customFormat="1" ht="12.75" x14ac:dyDescent="0.2">
      <c r="A18" s="126" t="s">
        <v>115</v>
      </c>
      <c r="B18" s="127">
        <v>0</v>
      </c>
      <c r="C18" s="135">
        <v>0</v>
      </c>
      <c r="E18" s="33"/>
      <c r="F18" s="36"/>
      <c r="G18" s="36"/>
      <c r="H18" s="139"/>
    </row>
    <row r="19" spans="1:8" s="128" customFormat="1" ht="12.75" x14ac:dyDescent="0.25">
      <c r="A19" s="126" t="s">
        <v>372</v>
      </c>
      <c r="B19" s="135">
        <v>62334.86</v>
      </c>
      <c r="C19" s="135">
        <v>54478.39</v>
      </c>
      <c r="E19" s="33"/>
      <c r="F19" s="36"/>
      <c r="G19" s="36"/>
    </row>
    <row r="20" spans="1:8" s="128" customFormat="1" ht="12.75" x14ac:dyDescent="0.25">
      <c r="A20" s="126" t="s">
        <v>143</v>
      </c>
      <c r="B20" s="127">
        <v>0</v>
      </c>
      <c r="C20" s="135">
        <v>0</v>
      </c>
      <c r="E20" s="33"/>
      <c r="F20" s="36"/>
      <c r="G20" s="36"/>
    </row>
    <row r="21" spans="1:8" s="128" customFormat="1" ht="25.5" x14ac:dyDescent="0.25">
      <c r="A21" s="126" t="s">
        <v>116</v>
      </c>
      <c r="B21" s="127">
        <v>1472521.78</v>
      </c>
      <c r="C21" s="135">
        <v>1281433.18</v>
      </c>
      <c r="E21" s="33"/>
      <c r="F21" s="36"/>
      <c r="G21" s="36"/>
    </row>
    <row r="22" spans="1:8" s="128" customFormat="1" ht="25.5" x14ac:dyDescent="0.25">
      <c r="A22" s="126" t="s">
        <v>117</v>
      </c>
      <c r="B22" s="127">
        <v>3215533.91</v>
      </c>
      <c r="C22" s="135">
        <v>2817944.23</v>
      </c>
      <c r="E22" s="33"/>
      <c r="F22" s="36"/>
      <c r="G22" s="36"/>
    </row>
    <row r="23" spans="1:8" s="128" customFormat="1" ht="12.75" x14ac:dyDescent="0.25">
      <c r="A23" s="126" t="s">
        <v>118</v>
      </c>
      <c r="B23" s="135">
        <v>55584.79</v>
      </c>
      <c r="C23" s="135">
        <v>51013.67</v>
      </c>
      <c r="E23" s="33"/>
      <c r="F23" s="36"/>
      <c r="G23" s="36"/>
    </row>
    <row r="24" spans="1:8" s="128" customFormat="1" ht="12.75" x14ac:dyDescent="0.2">
      <c r="A24" s="126" t="s">
        <v>119</v>
      </c>
      <c r="B24" s="127">
        <v>0</v>
      </c>
      <c r="C24" s="135">
        <v>-12.16</v>
      </c>
      <c r="E24" s="33"/>
      <c r="F24" s="36"/>
      <c r="G24" s="36"/>
      <c r="H24" s="139"/>
    </row>
    <row r="25" spans="1:8" s="128" customFormat="1" ht="12.75" x14ac:dyDescent="0.25">
      <c r="A25" s="126" t="s">
        <v>120</v>
      </c>
      <c r="B25" s="135">
        <v>228382.14</v>
      </c>
      <c r="C25" s="135">
        <v>221612.59</v>
      </c>
      <c r="E25" s="33"/>
      <c r="F25" s="36"/>
      <c r="G25" s="36"/>
    </row>
    <row r="26" spans="1:8" s="128" customFormat="1" ht="12.75" x14ac:dyDescent="0.2">
      <c r="A26" s="126" t="s">
        <v>180</v>
      </c>
      <c r="B26" s="127">
        <v>131322.18</v>
      </c>
      <c r="C26" s="135">
        <v>0</v>
      </c>
      <c r="E26" s="33"/>
      <c r="F26" s="142"/>
      <c r="G26" s="142"/>
      <c r="H26" s="139"/>
    </row>
    <row r="27" spans="1:8" s="128" customFormat="1" ht="12.75" x14ac:dyDescent="0.2">
      <c r="A27" s="126" t="s">
        <v>100</v>
      </c>
      <c r="B27" s="127">
        <v>0</v>
      </c>
      <c r="C27" s="135">
        <v>0</v>
      </c>
      <c r="E27" s="33"/>
      <c r="F27" s="142"/>
      <c r="G27" s="142"/>
      <c r="H27" s="139"/>
    </row>
    <row r="28" spans="1:8" x14ac:dyDescent="0.25">
      <c r="A28" s="17" t="s">
        <v>144</v>
      </c>
      <c r="B28" s="28">
        <f>SUM(B7:B27)</f>
        <v>7941382.9499999993</v>
      </c>
      <c r="C28" s="28">
        <f>SUM(C7:C27)</f>
        <v>6961068.2799999993</v>
      </c>
      <c r="E28" s="34"/>
      <c r="F28" s="47"/>
      <c r="G28" s="47"/>
    </row>
    <row r="29" spans="1:8" ht="15" x14ac:dyDescent="0.25">
      <c r="B29" s="18"/>
      <c r="C29" s="18"/>
    </row>
    <row r="30" spans="1:8" x14ac:dyDescent="0.25">
      <c r="A30" s="25" t="s">
        <v>110</v>
      </c>
      <c r="B30" s="26" t="s">
        <v>146</v>
      </c>
    </row>
    <row r="31" spans="1:8" s="128" customFormat="1" ht="12.75" x14ac:dyDescent="0.2">
      <c r="A31" s="126" t="s">
        <v>147</v>
      </c>
      <c r="B31" s="127">
        <f>SUM(B32:B40)</f>
        <v>1052759.22</v>
      </c>
      <c r="E31" s="33"/>
      <c r="F31" s="138"/>
      <c r="G31" s="139"/>
      <c r="H31" s="139"/>
    </row>
    <row r="32" spans="1:8" s="128" customFormat="1" ht="12.75" x14ac:dyDescent="0.2">
      <c r="A32" s="129" t="s">
        <v>121</v>
      </c>
      <c r="B32" s="130">
        <v>195065.28</v>
      </c>
      <c r="E32" s="33"/>
      <c r="F32" s="36"/>
      <c r="G32" s="139"/>
      <c r="H32" s="139"/>
    </row>
    <row r="33" spans="1:8" s="128" customFormat="1" ht="12.75" x14ac:dyDescent="0.2">
      <c r="A33" s="129" t="s">
        <v>122</v>
      </c>
      <c r="B33" s="130">
        <v>180480.96</v>
      </c>
      <c r="E33" s="33"/>
      <c r="F33" s="36"/>
      <c r="G33" s="139"/>
      <c r="H33" s="139"/>
    </row>
    <row r="34" spans="1:8" s="128" customFormat="1" ht="25.5" x14ac:dyDescent="0.2">
      <c r="A34" s="129" t="s">
        <v>123</v>
      </c>
      <c r="B34" s="130">
        <v>190963.44</v>
      </c>
      <c r="E34" s="33"/>
      <c r="F34" s="36"/>
      <c r="G34" s="139"/>
      <c r="H34" s="139"/>
    </row>
    <row r="35" spans="1:8" s="128" customFormat="1" ht="25.5" x14ac:dyDescent="0.2">
      <c r="A35" s="129" t="s">
        <v>124</v>
      </c>
      <c r="B35" s="130">
        <v>23699.52</v>
      </c>
      <c r="E35" s="33"/>
      <c r="F35" s="36"/>
      <c r="G35" s="139"/>
      <c r="H35" s="139"/>
    </row>
    <row r="36" spans="1:8" s="128" customFormat="1" ht="12.75" x14ac:dyDescent="0.2">
      <c r="A36" s="129" t="s">
        <v>125</v>
      </c>
      <c r="B36" s="130">
        <v>7292.16</v>
      </c>
      <c r="E36" s="33"/>
      <c r="F36" s="36"/>
      <c r="G36" s="139"/>
      <c r="H36" s="139"/>
    </row>
    <row r="37" spans="1:8" s="128" customFormat="1" ht="12.75" x14ac:dyDescent="0.2">
      <c r="A37" s="129" t="s">
        <v>126</v>
      </c>
      <c r="B37" s="130">
        <v>18169.68</v>
      </c>
      <c r="E37" s="33"/>
      <c r="F37" s="36"/>
      <c r="G37" s="139"/>
      <c r="H37" s="139"/>
    </row>
    <row r="38" spans="1:8" s="128" customFormat="1" ht="12.75" x14ac:dyDescent="0.2">
      <c r="A38" s="129" t="s">
        <v>127</v>
      </c>
      <c r="B38" s="130">
        <v>396021.95</v>
      </c>
      <c r="E38" s="33"/>
      <c r="F38" s="36"/>
      <c r="G38" s="139"/>
      <c r="H38" s="139"/>
    </row>
    <row r="39" spans="1:8" s="128" customFormat="1" ht="12.75" x14ac:dyDescent="0.2">
      <c r="A39" s="129" t="s">
        <v>128</v>
      </c>
      <c r="B39" s="130">
        <v>0</v>
      </c>
      <c r="E39" s="33"/>
      <c r="F39" s="36"/>
      <c r="G39" s="139"/>
      <c r="H39" s="139"/>
    </row>
    <row r="40" spans="1:8" s="128" customFormat="1" ht="25.5" x14ac:dyDescent="0.2">
      <c r="A40" s="129" t="s">
        <v>131</v>
      </c>
      <c r="B40" s="130">
        <v>41066.230000000003</v>
      </c>
      <c r="E40" s="33"/>
      <c r="F40" s="36"/>
      <c r="G40" s="139"/>
      <c r="H40" s="139"/>
    </row>
    <row r="41" spans="1:8" s="128" customFormat="1" ht="12.75" x14ac:dyDescent="0.2">
      <c r="A41" s="126" t="s">
        <v>148</v>
      </c>
      <c r="B41" s="127">
        <v>778053</v>
      </c>
      <c r="E41" s="33"/>
      <c r="F41" s="36"/>
      <c r="G41" s="139"/>
      <c r="H41" s="139"/>
    </row>
    <row r="42" spans="1:8" s="128" customFormat="1" ht="25.5" x14ac:dyDescent="0.2">
      <c r="A42" s="126" t="s">
        <v>101</v>
      </c>
      <c r="B42" s="127">
        <v>181392.48</v>
      </c>
      <c r="E42" s="33"/>
      <c r="F42" s="36"/>
      <c r="G42" s="139"/>
      <c r="H42" s="139"/>
    </row>
    <row r="43" spans="1:8" s="128" customFormat="1" ht="12.75" x14ac:dyDescent="0.2">
      <c r="A43" s="126" t="s">
        <v>130</v>
      </c>
      <c r="B43" s="127">
        <v>149945.04</v>
      </c>
      <c r="E43" s="33"/>
      <c r="F43" s="36"/>
      <c r="G43" s="139"/>
      <c r="H43" s="139"/>
    </row>
    <row r="44" spans="1:8" s="128" customFormat="1" ht="12.75" x14ac:dyDescent="0.2">
      <c r="A44" s="126" t="s">
        <v>336</v>
      </c>
      <c r="B44" s="127">
        <v>30991.68</v>
      </c>
      <c r="E44" s="33"/>
      <c r="F44" s="36"/>
      <c r="G44" s="139"/>
      <c r="H44" s="139"/>
    </row>
    <row r="45" spans="1:8" s="128" customFormat="1" ht="12.75" x14ac:dyDescent="0.2">
      <c r="A45" s="126" t="s">
        <v>337</v>
      </c>
      <c r="B45" s="127">
        <v>0</v>
      </c>
      <c r="E45" s="33"/>
      <c r="F45" s="36"/>
      <c r="G45" s="139"/>
      <c r="H45" s="139"/>
    </row>
    <row r="46" spans="1:8" s="128" customFormat="1" ht="12.75" x14ac:dyDescent="0.2">
      <c r="A46" s="126" t="s">
        <v>338</v>
      </c>
      <c r="B46" s="127">
        <v>237148.46</v>
      </c>
      <c r="E46" s="33"/>
      <c r="F46" s="36"/>
      <c r="G46" s="139"/>
      <c r="H46" s="139"/>
    </row>
    <row r="47" spans="1:8" s="128" customFormat="1" ht="12.75" x14ac:dyDescent="0.2">
      <c r="A47" s="126" t="s">
        <v>104</v>
      </c>
      <c r="B47" s="127">
        <v>68212.160000000003</v>
      </c>
      <c r="E47" s="33"/>
      <c r="F47" s="36"/>
      <c r="G47" s="139"/>
      <c r="H47" s="139"/>
    </row>
    <row r="48" spans="1:8" s="128" customFormat="1" ht="12.75" x14ac:dyDescent="0.2">
      <c r="A48" s="126" t="s">
        <v>339</v>
      </c>
      <c r="B48" s="127">
        <v>324501.12</v>
      </c>
      <c r="E48" s="33"/>
      <c r="F48" s="36"/>
      <c r="G48" s="139"/>
      <c r="H48" s="139"/>
    </row>
    <row r="49" spans="1:8" s="128" customFormat="1" ht="12.75" x14ac:dyDescent="0.2">
      <c r="A49" s="126" t="s">
        <v>340</v>
      </c>
      <c r="B49" s="127">
        <v>0</v>
      </c>
      <c r="E49" s="33"/>
      <c r="F49" s="36"/>
      <c r="G49" s="139"/>
      <c r="H49" s="139"/>
    </row>
    <row r="50" spans="1:8" s="128" customFormat="1" ht="12.75" x14ac:dyDescent="0.2">
      <c r="A50" s="131" t="s">
        <v>341</v>
      </c>
      <c r="B50" s="127">
        <v>0</v>
      </c>
      <c r="E50" s="33"/>
      <c r="F50" s="36"/>
      <c r="G50" s="139"/>
      <c r="H50" s="139"/>
    </row>
    <row r="51" spans="1:8" s="128" customFormat="1" ht="12.75" x14ac:dyDescent="0.2">
      <c r="A51" s="126" t="s">
        <v>371</v>
      </c>
      <c r="B51" s="127">
        <v>65151.4</v>
      </c>
      <c r="E51" s="33"/>
      <c r="F51" s="36"/>
      <c r="G51" s="139"/>
      <c r="H51" s="139"/>
    </row>
    <row r="52" spans="1:8" s="128" customFormat="1" ht="12.75" x14ac:dyDescent="0.2">
      <c r="A52" s="131" t="s">
        <v>343</v>
      </c>
      <c r="B52" s="132">
        <v>0</v>
      </c>
      <c r="E52" s="33"/>
      <c r="F52" s="36"/>
      <c r="G52" s="139"/>
      <c r="H52" s="139"/>
    </row>
    <row r="53" spans="1:8" s="128" customFormat="1" ht="25.5" x14ac:dyDescent="0.2">
      <c r="A53" s="126" t="s">
        <v>346</v>
      </c>
      <c r="B53" s="127">
        <v>1484048.58</v>
      </c>
      <c r="E53" s="33"/>
      <c r="F53" s="36"/>
      <c r="G53" s="139"/>
      <c r="H53" s="139"/>
    </row>
    <row r="54" spans="1:8" s="128" customFormat="1" ht="12.75" x14ac:dyDescent="0.25">
      <c r="A54" s="133" t="s">
        <v>134</v>
      </c>
      <c r="B54" s="130">
        <v>13293.54</v>
      </c>
      <c r="E54" s="33"/>
      <c r="F54" s="36"/>
    </row>
    <row r="55" spans="1:8" s="128" customFormat="1" ht="12.75" x14ac:dyDescent="0.2">
      <c r="A55" s="133" t="s">
        <v>181</v>
      </c>
      <c r="B55" s="130">
        <v>22867.55</v>
      </c>
      <c r="F55" s="142"/>
      <c r="H55" s="139"/>
    </row>
    <row r="56" spans="1:8" s="128" customFormat="1" ht="12.75" x14ac:dyDescent="0.2">
      <c r="A56" s="126" t="s">
        <v>344</v>
      </c>
      <c r="B56" s="127">
        <v>3000231.96</v>
      </c>
      <c r="E56" s="33"/>
      <c r="F56" s="36"/>
      <c r="H56" s="139"/>
    </row>
    <row r="57" spans="1:8" s="128" customFormat="1" ht="12.75" x14ac:dyDescent="0.2">
      <c r="A57" s="133" t="s">
        <v>135</v>
      </c>
      <c r="B57" s="130">
        <v>27804.48</v>
      </c>
      <c r="F57" s="36"/>
      <c r="H57" s="139"/>
    </row>
    <row r="58" spans="1:8" s="128" customFormat="1" ht="12.75" x14ac:dyDescent="0.2">
      <c r="A58" s="126" t="s">
        <v>345</v>
      </c>
      <c r="B58" s="127">
        <v>57984</v>
      </c>
      <c r="E58" s="33"/>
      <c r="F58" s="36"/>
      <c r="G58" s="139"/>
      <c r="H58" s="139"/>
    </row>
    <row r="59" spans="1:8" s="128" customFormat="1" ht="12.75" x14ac:dyDescent="0.2">
      <c r="A59" s="131" t="s">
        <v>107</v>
      </c>
      <c r="B59" s="132">
        <v>0</v>
      </c>
      <c r="E59" s="33"/>
      <c r="F59" s="36"/>
      <c r="G59" s="139"/>
      <c r="H59" s="139"/>
    </row>
    <row r="60" spans="1:8" s="128" customFormat="1" ht="12.75" x14ac:dyDescent="0.2">
      <c r="A60" s="126" t="s">
        <v>108</v>
      </c>
      <c r="B60" s="127">
        <v>0</v>
      </c>
      <c r="E60" s="33"/>
      <c r="F60" s="143"/>
      <c r="G60" s="33"/>
      <c r="H60" s="139"/>
    </row>
    <row r="61" spans="1:8" s="128" customFormat="1" ht="12.75" x14ac:dyDescent="0.2">
      <c r="A61" s="131" t="s">
        <v>109</v>
      </c>
      <c r="B61" s="127">
        <v>0</v>
      </c>
      <c r="F61" s="142"/>
      <c r="H61" s="139"/>
    </row>
    <row r="62" spans="1:8" s="128" customFormat="1" ht="25.5" x14ac:dyDescent="0.2">
      <c r="A62" s="126" t="s">
        <v>185</v>
      </c>
      <c r="B62" s="134">
        <v>0</v>
      </c>
      <c r="F62" s="142"/>
      <c r="H62" s="139"/>
    </row>
    <row r="63" spans="1:8" ht="15" x14ac:dyDescent="0.25">
      <c r="A63" s="17" t="s">
        <v>149</v>
      </c>
      <c r="B63" s="27">
        <f>B31+B41+B42+B43+B46+B44+B45+B47+B49+B48+B51+B58+B53+B50+B56+B52+B59+B60+B61+B62</f>
        <v>7430419.1000000006</v>
      </c>
      <c r="E63" s="33"/>
      <c r="F63" s="36"/>
      <c r="G63"/>
      <c r="H63"/>
    </row>
    <row r="64" spans="1:8" ht="4.5" customHeight="1" x14ac:dyDescent="0.25">
      <c r="B64" s="2"/>
      <c r="E64" s="40"/>
      <c r="F64" s="48"/>
    </row>
    <row r="65" spans="1:6" x14ac:dyDescent="0.25">
      <c r="A65" s="17" t="s">
        <v>137</v>
      </c>
      <c r="B65" s="27">
        <f>C28-B63</f>
        <v>-469350.82000000123</v>
      </c>
      <c r="E65" s="40"/>
      <c r="F65" s="48"/>
    </row>
  </sheetData>
  <mergeCells count="4">
    <mergeCell ref="A1:C1"/>
    <mergeCell ref="A3:C3"/>
    <mergeCell ref="A5:A6"/>
    <mergeCell ref="B5:C5"/>
  </mergeCells>
  <hyperlinks>
    <hyperlink ref="E3" location="'Список домов'!A1" display="Назад к списку домов"/>
  </hyperlinks>
  <printOptions horizontalCentered="1"/>
  <pageMargins left="0.31496062992125984" right="0.31496062992125984" top="0.35433070866141736" bottom="0.15748031496062992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Q95"/>
  <sheetViews>
    <sheetView workbookViewId="0">
      <pane xSplit="1" ySplit="1" topLeftCell="B2" activePane="bottomRight" state="frozen"/>
      <selection activeCell="C99" sqref="C99"/>
      <selection pane="topRight" activeCell="C99" sqref="C99"/>
      <selection pane="bottomLeft" activeCell="C99" sqref="C99"/>
      <selection pane="bottomRight" activeCell="C99" sqref="C99"/>
    </sheetView>
  </sheetViews>
  <sheetFormatPr defaultRowHeight="15" x14ac:dyDescent="0.25"/>
  <cols>
    <col min="1" max="1" width="29.7109375" customWidth="1"/>
    <col min="2" max="2" width="14" customWidth="1"/>
    <col min="3" max="3" width="12.85546875" customWidth="1"/>
    <col min="4" max="4" width="14.7109375" customWidth="1"/>
    <col min="6" max="6" width="13.42578125" customWidth="1"/>
    <col min="10" max="10" width="11" customWidth="1"/>
    <col min="15" max="15" width="12.42578125" customWidth="1"/>
    <col min="17" max="17" width="11.7109375" customWidth="1"/>
  </cols>
  <sheetData>
    <row r="1" spans="1:17" ht="102" thickBot="1" x14ac:dyDescent="0.3">
      <c r="A1" s="94" t="s">
        <v>347</v>
      </c>
      <c r="B1" s="94" t="s">
        <v>353</v>
      </c>
      <c r="C1" s="94" t="s">
        <v>354</v>
      </c>
      <c r="D1" s="94" t="s">
        <v>355</v>
      </c>
      <c r="E1" s="94" t="s">
        <v>356</v>
      </c>
      <c r="F1" s="94" t="s">
        <v>357</v>
      </c>
      <c r="G1" s="94" t="s">
        <v>358</v>
      </c>
      <c r="H1" s="94" t="s">
        <v>359</v>
      </c>
      <c r="I1" s="94" t="s">
        <v>360</v>
      </c>
      <c r="J1" s="94" t="s">
        <v>307</v>
      </c>
      <c r="K1" s="94" t="s">
        <v>361</v>
      </c>
      <c r="L1" s="94" t="s">
        <v>362</v>
      </c>
      <c r="M1" s="94" t="s">
        <v>181</v>
      </c>
      <c r="N1" s="94" t="s">
        <v>363</v>
      </c>
      <c r="O1" s="94" t="s">
        <v>364</v>
      </c>
      <c r="P1" s="94" t="s">
        <v>365</v>
      </c>
      <c r="Q1" s="102" t="s">
        <v>96</v>
      </c>
    </row>
    <row r="2" spans="1:17" ht="15.75" hidden="1" thickBot="1" x14ac:dyDescent="0.3">
      <c r="A2" s="95" t="s">
        <v>0</v>
      </c>
      <c r="B2" s="99">
        <v>10372.760000000002</v>
      </c>
      <c r="C2" s="99">
        <v>5068.84</v>
      </c>
      <c r="D2" s="99">
        <v>1591.33</v>
      </c>
      <c r="E2" s="99">
        <v>1315.4400000000003</v>
      </c>
      <c r="F2" s="99">
        <v>2120.3700000000003</v>
      </c>
      <c r="G2" s="99">
        <v>272.75</v>
      </c>
      <c r="H2" s="99">
        <v>0</v>
      </c>
      <c r="I2" s="99">
        <v>0</v>
      </c>
      <c r="J2" s="99">
        <v>14476.5</v>
      </c>
      <c r="K2" s="99">
        <v>156.42000000000002</v>
      </c>
      <c r="L2" s="99">
        <v>328.84</v>
      </c>
      <c r="M2" s="99">
        <v>252.64999999999998</v>
      </c>
      <c r="N2" s="99">
        <v>637.63</v>
      </c>
      <c r="O2" s="99">
        <v>2826.4899999999989</v>
      </c>
      <c r="P2" s="99">
        <v>489.3599999999999</v>
      </c>
      <c r="Q2" s="99">
        <v>39909.379999999997</v>
      </c>
    </row>
    <row r="3" spans="1:17" ht="15.75" hidden="1" thickBot="1" x14ac:dyDescent="0.3">
      <c r="A3" s="95" t="s">
        <v>1</v>
      </c>
      <c r="B3" s="99">
        <v>0</v>
      </c>
      <c r="C3" s="99">
        <v>0</v>
      </c>
      <c r="D3" s="99">
        <v>0</v>
      </c>
      <c r="E3" s="99">
        <v>0</v>
      </c>
      <c r="F3" s="99">
        <v>0</v>
      </c>
      <c r="G3" s="99">
        <v>0</v>
      </c>
      <c r="H3" s="99">
        <v>0</v>
      </c>
      <c r="I3" s="99">
        <v>0</v>
      </c>
      <c r="J3" s="99">
        <v>0</v>
      </c>
      <c r="K3" s="99">
        <v>0</v>
      </c>
      <c r="L3" s="99">
        <v>0</v>
      </c>
      <c r="M3" s="99">
        <v>0</v>
      </c>
      <c r="N3" s="99">
        <v>0</v>
      </c>
      <c r="O3" s="99">
        <v>0</v>
      </c>
      <c r="P3" s="99">
        <v>0</v>
      </c>
      <c r="Q3" s="99">
        <v>0</v>
      </c>
    </row>
    <row r="4" spans="1:17" ht="15.75" hidden="1" thickBot="1" x14ac:dyDescent="0.3">
      <c r="A4" s="96" t="s">
        <v>2</v>
      </c>
      <c r="B4" s="100">
        <v>25542.540000000005</v>
      </c>
      <c r="C4" s="100">
        <v>12470.399999999998</v>
      </c>
      <c r="D4" s="100">
        <v>3926.6400000000003</v>
      </c>
      <c r="E4" s="100">
        <v>0</v>
      </c>
      <c r="F4" s="100">
        <v>4999.4999999999991</v>
      </c>
      <c r="G4" s="100">
        <v>670.80000000000018</v>
      </c>
      <c r="H4" s="100">
        <v>730.02</v>
      </c>
      <c r="I4" s="100">
        <v>0</v>
      </c>
      <c r="J4" s="100">
        <v>32523.69</v>
      </c>
      <c r="K4" s="100">
        <v>800.78999999999974</v>
      </c>
      <c r="L4" s="100">
        <v>1640.99</v>
      </c>
      <c r="M4" s="100">
        <v>1285.8600000000001</v>
      </c>
      <c r="N4" s="100">
        <v>4434.66</v>
      </c>
      <c r="O4" s="100">
        <v>7024.4400000000005</v>
      </c>
      <c r="P4" s="100">
        <v>1322.04</v>
      </c>
      <c r="Q4" s="100">
        <v>97372.37000000001</v>
      </c>
    </row>
    <row r="5" spans="1:17" ht="15.75" hidden="1" thickBot="1" x14ac:dyDescent="0.3">
      <c r="A5" s="95" t="s">
        <v>3</v>
      </c>
      <c r="B5" s="99">
        <v>0</v>
      </c>
      <c r="C5" s="99">
        <v>0</v>
      </c>
      <c r="D5" s="99">
        <v>0</v>
      </c>
      <c r="E5" s="99">
        <v>0</v>
      </c>
      <c r="F5" s="99">
        <v>0</v>
      </c>
      <c r="G5" s="99">
        <v>0</v>
      </c>
      <c r="H5" s="99">
        <v>0</v>
      </c>
      <c r="I5" s="99">
        <v>0</v>
      </c>
      <c r="J5" s="99">
        <v>0</v>
      </c>
      <c r="K5" s="99">
        <v>0</v>
      </c>
      <c r="L5" s="99">
        <v>0</v>
      </c>
      <c r="M5" s="99">
        <v>0</v>
      </c>
      <c r="N5" s="99">
        <v>0</v>
      </c>
      <c r="O5" s="99">
        <v>0</v>
      </c>
      <c r="P5" s="99">
        <v>0</v>
      </c>
      <c r="Q5" s="99">
        <v>0</v>
      </c>
    </row>
    <row r="6" spans="1:17" ht="15.75" hidden="1" thickBot="1" x14ac:dyDescent="0.3">
      <c r="A6" s="95" t="s">
        <v>4</v>
      </c>
      <c r="B6" s="99">
        <v>9770.880000000001</v>
      </c>
      <c r="C6" s="99">
        <v>4770.3599999999997</v>
      </c>
      <c r="D6" s="99">
        <v>1502.0399999999997</v>
      </c>
      <c r="E6" s="99">
        <v>0</v>
      </c>
      <c r="F6" s="99">
        <v>0</v>
      </c>
      <c r="G6" s="99">
        <v>256.67999999999995</v>
      </c>
      <c r="H6" s="99">
        <v>0</v>
      </c>
      <c r="I6" s="99">
        <v>0</v>
      </c>
      <c r="J6" s="99">
        <v>0</v>
      </c>
      <c r="K6" s="99">
        <v>123.91999999999996</v>
      </c>
      <c r="L6" s="99">
        <v>255.36999999999995</v>
      </c>
      <c r="M6" s="99">
        <v>201.31000000000006</v>
      </c>
      <c r="N6" s="99">
        <v>675.57</v>
      </c>
      <c r="O6" s="99">
        <v>2687.0999999999995</v>
      </c>
      <c r="P6" s="99">
        <v>383.7</v>
      </c>
      <c r="Q6" s="99">
        <v>20626.93</v>
      </c>
    </row>
    <row r="7" spans="1:17" ht="15.75" hidden="1" thickBot="1" x14ac:dyDescent="0.3">
      <c r="A7" s="95" t="s">
        <v>5</v>
      </c>
      <c r="B7" s="99">
        <v>12054.360000000002</v>
      </c>
      <c r="C7" s="99">
        <v>5885.22</v>
      </c>
      <c r="D7" s="99">
        <v>1853.1</v>
      </c>
      <c r="E7" s="99">
        <v>0</v>
      </c>
      <c r="F7" s="99">
        <v>0</v>
      </c>
      <c r="G7" s="99">
        <v>316.56</v>
      </c>
      <c r="H7" s="99">
        <v>0</v>
      </c>
      <c r="I7" s="99">
        <v>0</v>
      </c>
      <c r="J7" s="99">
        <v>0</v>
      </c>
      <c r="K7" s="99">
        <v>485.80999999999995</v>
      </c>
      <c r="L7" s="99">
        <v>1040.6300000000003</v>
      </c>
      <c r="M7" s="99">
        <v>793.08</v>
      </c>
      <c r="N7" s="99">
        <v>1413.1000000000001</v>
      </c>
      <c r="O7" s="99">
        <v>3315.059999999999</v>
      </c>
      <c r="P7" s="99">
        <v>568.08000000000015</v>
      </c>
      <c r="Q7" s="99">
        <v>27725.000000000007</v>
      </c>
    </row>
    <row r="8" spans="1:17" ht="15.75" hidden="1" thickBot="1" x14ac:dyDescent="0.3">
      <c r="A8" s="95" t="s">
        <v>6</v>
      </c>
      <c r="B8" s="99">
        <v>0</v>
      </c>
      <c r="C8" s="99">
        <v>0</v>
      </c>
      <c r="D8" s="99">
        <v>0</v>
      </c>
      <c r="E8" s="99">
        <v>0</v>
      </c>
      <c r="F8" s="99">
        <v>0</v>
      </c>
      <c r="G8" s="99">
        <v>0</v>
      </c>
      <c r="H8" s="99">
        <v>0</v>
      </c>
      <c r="I8" s="99">
        <v>0</v>
      </c>
      <c r="J8" s="99">
        <v>0</v>
      </c>
      <c r="K8" s="99">
        <v>0</v>
      </c>
      <c r="L8" s="99">
        <v>0</v>
      </c>
      <c r="M8" s="99">
        <v>0</v>
      </c>
      <c r="N8" s="99">
        <v>0</v>
      </c>
      <c r="O8" s="99">
        <v>0</v>
      </c>
      <c r="P8" s="99">
        <v>0</v>
      </c>
      <c r="Q8" s="99">
        <v>0</v>
      </c>
    </row>
    <row r="9" spans="1:17" ht="15.75" hidden="1" thickBot="1" x14ac:dyDescent="0.3">
      <c r="A9" s="95" t="s">
        <v>7</v>
      </c>
      <c r="B9" s="99">
        <v>0</v>
      </c>
      <c r="C9" s="99">
        <v>0</v>
      </c>
      <c r="D9" s="99">
        <v>0</v>
      </c>
      <c r="E9" s="99">
        <v>0</v>
      </c>
      <c r="F9" s="99">
        <v>0</v>
      </c>
      <c r="G9" s="99">
        <v>0</v>
      </c>
      <c r="H9" s="99">
        <v>0</v>
      </c>
      <c r="I9" s="99">
        <v>0</v>
      </c>
      <c r="J9" s="99">
        <v>0</v>
      </c>
      <c r="K9" s="99">
        <v>0</v>
      </c>
      <c r="L9" s="99">
        <v>0</v>
      </c>
      <c r="M9" s="99">
        <v>0</v>
      </c>
      <c r="N9" s="99">
        <v>0</v>
      </c>
      <c r="O9" s="99">
        <v>0</v>
      </c>
      <c r="P9" s="99">
        <v>0</v>
      </c>
      <c r="Q9" s="99">
        <v>0</v>
      </c>
    </row>
    <row r="10" spans="1:17" ht="15.75" hidden="1" thickBot="1" x14ac:dyDescent="0.3">
      <c r="A10" s="95" t="s">
        <v>8</v>
      </c>
      <c r="B10" s="99">
        <v>0</v>
      </c>
      <c r="C10" s="99">
        <v>0</v>
      </c>
      <c r="D10" s="99">
        <v>0</v>
      </c>
      <c r="E10" s="99">
        <v>0</v>
      </c>
      <c r="F10" s="99">
        <v>0</v>
      </c>
      <c r="G10" s="99">
        <v>0</v>
      </c>
      <c r="H10" s="99">
        <v>0</v>
      </c>
      <c r="I10" s="99">
        <v>0</v>
      </c>
      <c r="J10" s="99">
        <v>0</v>
      </c>
      <c r="K10" s="99">
        <v>0</v>
      </c>
      <c r="L10" s="99">
        <v>0</v>
      </c>
      <c r="M10" s="99">
        <v>0</v>
      </c>
      <c r="N10" s="99">
        <v>0</v>
      </c>
      <c r="O10" s="99">
        <v>0</v>
      </c>
      <c r="P10" s="99">
        <v>0</v>
      </c>
      <c r="Q10" s="99">
        <v>0</v>
      </c>
    </row>
    <row r="11" spans="1:17" ht="15.75" hidden="1" thickBot="1" x14ac:dyDescent="0.3">
      <c r="A11" s="95" t="s">
        <v>9</v>
      </c>
      <c r="B11" s="99">
        <v>0</v>
      </c>
      <c r="C11" s="99">
        <v>0</v>
      </c>
      <c r="D11" s="99">
        <v>0</v>
      </c>
      <c r="E11" s="99">
        <v>0</v>
      </c>
      <c r="F11" s="99">
        <v>0</v>
      </c>
      <c r="G11" s="99">
        <v>0</v>
      </c>
      <c r="H11" s="99">
        <v>0</v>
      </c>
      <c r="I11" s="99">
        <v>0</v>
      </c>
      <c r="J11" s="99">
        <v>0</v>
      </c>
      <c r="K11" s="99">
        <v>0</v>
      </c>
      <c r="L11" s="99">
        <v>0</v>
      </c>
      <c r="M11" s="99">
        <v>0</v>
      </c>
      <c r="N11" s="99">
        <v>0</v>
      </c>
      <c r="O11" s="99">
        <v>0</v>
      </c>
      <c r="P11" s="99">
        <v>0</v>
      </c>
      <c r="Q11" s="99">
        <v>0</v>
      </c>
    </row>
    <row r="12" spans="1:17" ht="15.75" hidden="1" thickBot="1" x14ac:dyDescent="0.3">
      <c r="A12" s="96" t="s">
        <v>10</v>
      </c>
      <c r="B12" s="100">
        <v>23269.980000000003</v>
      </c>
      <c r="C12" s="100">
        <v>11360.819999999998</v>
      </c>
      <c r="D12" s="100">
        <v>3577.2599999999998</v>
      </c>
      <c r="E12" s="100">
        <v>0</v>
      </c>
      <c r="F12" s="100">
        <v>6030.9599999999991</v>
      </c>
      <c r="G12" s="100">
        <v>611.16</v>
      </c>
      <c r="H12" s="100">
        <v>665.09999999999991</v>
      </c>
      <c r="I12" s="100">
        <v>0</v>
      </c>
      <c r="J12" s="100">
        <v>37355.630000000005</v>
      </c>
      <c r="K12" s="100">
        <v>1189.44</v>
      </c>
      <c r="L12" s="100">
        <v>2450.6899999999996</v>
      </c>
      <c r="M12" s="100">
        <v>1918.9099999999999</v>
      </c>
      <c r="N12" s="100">
        <v>7605.36</v>
      </c>
      <c r="O12" s="100">
        <v>6399.42</v>
      </c>
      <c r="P12" s="100">
        <v>1204.44</v>
      </c>
      <c r="Q12" s="100">
        <v>103639.17000000001</v>
      </c>
    </row>
    <row r="13" spans="1:17" ht="15.75" hidden="1" thickBot="1" x14ac:dyDescent="0.3">
      <c r="A13" s="95" t="s">
        <v>11</v>
      </c>
      <c r="B13" s="99">
        <v>0</v>
      </c>
      <c r="C13" s="99">
        <v>0</v>
      </c>
      <c r="D13" s="99">
        <v>0</v>
      </c>
      <c r="E13" s="99">
        <v>0</v>
      </c>
      <c r="F13" s="99">
        <v>0</v>
      </c>
      <c r="G13" s="99">
        <v>0</v>
      </c>
      <c r="H13" s="99">
        <v>0</v>
      </c>
      <c r="I13" s="99">
        <v>0</v>
      </c>
      <c r="J13" s="99">
        <v>0</v>
      </c>
      <c r="K13" s="99">
        <v>0</v>
      </c>
      <c r="L13" s="99">
        <v>0</v>
      </c>
      <c r="M13" s="99">
        <v>0</v>
      </c>
      <c r="N13" s="99">
        <v>0</v>
      </c>
      <c r="O13" s="99">
        <v>0</v>
      </c>
      <c r="P13" s="99">
        <v>0</v>
      </c>
      <c r="Q13" s="99">
        <v>0</v>
      </c>
    </row>
    <row r="14" spans="1:17" ht="15.75" hidden="1" thickBot="1" x14ac:dyDescent="0.3">
      <c r="A14" s="95" t="s">
        <v>12</v>
      </c>
      <c r="B14" s="99">
        <v>0</v>
      </c>
      <c r="C14" s="99">
        <v>0</v>
      </c>
      <c r="D14" s="99">
        <v>0</v>
      </c>
      <c r="E14" s="99">
        <v>0</v>
      </c>
      <c r="F14" s="99">
        <v>0</v>
      </c>
      <c r="G14" s="99">
        <v>0</v>
      </c>
      <c r="H14" s="99">
        <v>0</v>
      </c>
      <c r="I14" s="99">
        <v>0</v>
      </c>
      <c r="J14" s="99">
        <v>0</v>
      </c>
      <c r="K14" s="99">
        <v>0</v>
      </c>
      <c r="L14" s="99">
        <v>0</v>
      </c>
      <c r="M14" s="99">
        <v>0</v>
      </c>
      <c r="N14" s="99">
        <v>0</v>
      </c>
      <c r="O14" s="99">
        <v>0</v>
      </c>
      <c r="P14" s="99">
        <v>0</v>
      </c>
      <c r="Q14" s="99">
        <v>0</v>
      </c>
    </row>
    <row r="15" spans="1:17" ht="15.75" hidden="1" thickBot="1" x14ac:dyDescent="0.3">
      <c r="A15" s="95" t="s">
        <v>13</v>
      </c>
      <c r="B15" s="99">
        <v>17088.439999999999</v>
      </c>
      <c r="C15" s="99">
        <v>8343.77</v>
      </c>
      <c r="D15" s="99">
        <v>2626.3700000000008</v>
      </c>
      <c r="E15" s="99">
        <v>2171.0500000000006</v>
      </c>
      <c r="F15" s="99">
        <v>3833.8400000000006</v>
      </c>
      <c r="G15" s="99">
        <v>448.87000000000006</v>
      </c>
      <c r="H15" s="99">
        <v>0</v>
      </c>
      <c r="I15" s="99">
        <v>0</v>
      </c>
      <c r="J15" s="99">
        <v>26751.999999999996</v>
      </c>
      <c r="K15" s="99">
        <v>184.81999999999994</v>
      </c>
      <c r="L15" s="99">
        <v>416.88000000000005</v>
      </c>
      <c r="M15" s="99">
        <v>311.19</v>
      </c>
      <c r="N15" s="99">
        <v>898.83000000000015</v>
      </c>
      <c r="O15" s="99">
        <v>4694.4599999999991</v>
      </c>
      <c r="P15" s="99">
        <v>805.38999999999987</v>
      </c>
      <c r="Q15" s="99">
        <v>68575.91</v>
      </c>
    </row>
    <row r="16" spans="1:17" ht="15.75" hidden="1" thickBot="1" x14ac:dyDescent="0.3">
      <c r="A16" s="95" t="s">
        <v>14</v>
      </c>
      <c r="B16" s="99">
        <v>0</v>
      </c>
      <c r="C16" s="99">
        <v>0</v>
      </c>
      <c r="D16" s="99">
        <v>0</v>
      </c>
      <c r="E16" s="99">
        <v>0</v>
      </c>
      <c r="F16" s="99">
        <v>0</v>
      </c>
      <c r="G16" s="99">
        <v>0</v>
      </c>
      <c r="H16" s="99">
        <v>0</v>
      </c>
      <c r="I16" s="99">
        <v>0</v>
      </c>
      <c r="J16" s="99">
        <v>0</v>
      </c>
      <c r="K16" s="99">
        <v>0</v>
      </c>
      <c r="L16" s="99">
        <v>0</v>
      </c>
      <c r="M16" s="99">
        <v>0</v>
      </c>
      <c r="N16" s="99">
        <v>0</v>
      </c>
      <c r="O16" s="99">
        <v>0</v>
      </c>
      <c r="P16" s="99">
        <v>0</v>
      </c>
      <c r="Q16" s="99">
        <v>0</v>
      </c>
    </row>
    <row r="17" spans="1:17" ht="15.75" hidden="1" thickBot="1" x14ac:dyDescent="0.3">
      <c r="A17" s="95" t="s">
        <v>15</v>
      </c>
      <c r="B17" s="99">
        <v>6719.6999999999989</v>
      </c>
      <c r="C17" s="99">
        <v>3278.7599999999993</v>
      </c>
      <c r="D17" s="99">
        <v>1034.3699999999999</v>
      </c>
      <c r="E17" s="99">
        <v>855.03000000000009</v>
      </c>
      <c r="F17" s="99">
        <v>2703.33</v>
      </c>
      <c r="G17" s="99">
        <v>176.37</v>
      </c>
      <c r="H17" s="99">
        <v>194.12999999999997</v>
      </c>
      <c r="I17" s="99">
        <v>0</v>
      </c>
      <c r="J17" s="99">
        <v>10403.24</v>
      </c>
      <c r="K17" s="99">
        <v>143.5</v>
      </c>
      <c r="L17" s="99">
        <v>301.57000000000005</v>
      </c>
      <c r="M17" s="99">
        <v>234.64</v>
      </c>
      <c r="N17" s="99">
        <v>269.02</v>
      </c>
      <c r="O17" s="99">
        <v>1858.8600000000004</v>
      </c>
      <c r="P17" s="99">
        <v>316.43999999999994</v>
      </c>
      <c r="Q17" s="99">
        <v>28488.960000000003</v>
      </c>
    </row>
    <row r="18" spans="1:17" ht="15.75" hidden="1" thickBot="1" x14ac:dyDescent="0.3">
      <c r="A18" s="95" t="s">
        <v>16</v>
      </c>
      <c r="B18" s="99">
        <v>0</v>
      </c>
      <c r="C18" s="99">
        <v>0</v>
      </c>
      <c r="D18" s="99">
        <v>0</v>
      </c>
      <c r="E18" s="99">
        <v>0</v>
      </c>
      <c r="F18" s="99">
        <v>0</v>
      </c>
      <c r="G18" s="99">
        <v>0</v>
      </c>
      <c r="H18" s="99">
        <v>0</v>
      </c>
      <c r="I18" s="99">
        <v>0</v>
      </c>
      <c r="J18" s="99">
        <v>0</v>
      </c>
      <c r="K18" s="99">
        <v>0</v>
      </c>
      <c r="L18" s="99">
        <v>0</v>
      </c>
      <c r="M18" s="99">
        <v>0</v>
      </c>
      <c r="N18" s="99">
        <v>0</v>
      </c>
      <c r="O18" s="99">
        <v>0</v>
      </c>
      <c r="P18" s="99">
        <v>0</v>
      </c>
      <c r="Q18" s="99">
        <v>0</v>
      </c>
    </row>
    <row r="19" spans="1:17" ht="15.75" hidden="1" thickBot="1" x14ac:dyDescent="0.3">
      <c r="A19" s="95" t="s">
        <v>17</v>
      </c>
      <c r="B19" s="99">
        <v>0</v>
      </c>
      <c r="C19" s="99">
        <v>0</v>
      </c>
      <c r="D19" s="99">
        <v>0</v>
      </c>
      <c r="E19" s="99">
        <v>0</v>
      </c>
      <c r="F19" s="99">
        <v>0</v>
      </c>
      <c r="G19" s="99">
        <v>0</v>
      </c>
      <c r="H19" s="99">
        <v>0</v>
      </c>
      <c r="I19" s="99">
        <v>0</v>
      </c>
      <c r="J19" s="99">
        <v>0</v>
      </c>
      <c r="K19" s="99">
        <v>0</v>
      </c>
      <c r="L19" s="99">
        <v>0</v>
      </c>
      <c r="M19" s="99">
        <v>0</v>
      </c>
      <c r="N19" s="99">
        <v>0</v>
      </c>
      <c r="O19" s="99">
        <v>0</v>
      </c>
      <c r="P19" s="99">
        <v>0</v>
      </c>
      <c r="Q19" s="99">
        <v>0</v>
      </c>
    </row>
    <row r="20" spans="1:17" ht="15.75" hidden="1" thickBot="1" x14ac:dyDescent="0.3">
      <c r="A20" s="95" t="s">
        <v>18</v>
      </c>
      <c r="B20" s="99">
        <v>0</v>
      </c>
      <c r="C20" s="99">
        <v>0</v>
      </c>
      <c r="D20" s="99">
        <v>0</v>
      </c>
      <c r="E20" s="99">
        <v>0</v>
      </c>
      <c r="F20" s="99">
        <v>0</v>
      </c>
      <c r="G20" s="99">
        <v>0</v>
      </c>
      <c r="H20" s="99">
        <v>0</v>
      </c>
      <c r="I20" s="99">
        <v>0</v>
      </c>
      <c r="J20" s="99">
        <v>0</v>
      </c>
      <c r="K20" s="99">
        <v>0</v>
      </c>
      <c r="L20" s="99">
        <v>0</v>
      </c>
      <c r="M20" s="99">
        <v>0</v>
      </c>
      <c r="N20" s="99">
        <v>0</v>
      </c>
      <c r="O20" s="99">
        <v>0</v>
      </c>
      <c r="P20" s="99">
        <v>0</v>
      </c>
      <c r="Q20" s="99">
        <v>0</v>
      </c>
    </row>
    <row r="21" spans="1:17" ht="15.75" hidden="1" thickBot="1" x14ac:dyDescent="0.3">
      <c r="A21" s="95" t="s">
        <v>19</v>
      </c>
      <c r="B21" s="99">
        <v>0</v>
      </c>
      <c r="C21" s="99">
        <v>0</v>
      </c>
      <c r="D21" s="99">
        <v>0</v>
      </c>
      <c r="E21" s="99">
        <v>0</v>
      </c>
      <c r="F21" s="99">
        <v>0</v>
      </c>
      <c r="G21" s="99">
        <v>0</v>
      </c>
      <c r="H21" s="99">
        <v>0</v>
      </c>
      <c r="I21" s="99">
        <v>0</v>
      </c>
      <c r="J21" s="99">
        <v>0</v>
      </c>
      <c r="K21" s="99">
        <v>0</v>
      </c>
      <c r="L21" s="99">
        <v>0</v>
      </c>
      <c r="M21" s="99">
        <v>0</v>
      </c>
      <c r="N21" s="99">
        <v>0</v>
      </c>
      <c r="O21" s="99">
        <v>0</v>
      </c>
      <c r="P21" s="99">
        <v>0</v>
      </c>
      <c r="Q21" s="99">
        <v>0</v>
      </c>
    </row>
    <row r="22" spans="1:17" ht="15.75" hidden="1" thickBot="1" x14ac:dyDescent="0.3">
      <c r="A22" s="95" t="s">
        <v>20</v>
      </c>
      <c r="B22" s="99">
        <v>0</v>
      </c>
      <c r="C22" s="99">
        <v>0</v>
      </c>
      <c r="D22" s="99">
        <v>0</v>
      </c>
      <c r="E22" s="99">
        <v>0</v>
      </c>
      <c r="F22" s="99">
        <v>0</v>
      </c>
      <c r="G22" s="99">
        <v>0</v>
      </c>
      <c r="H22" s="99">
        <v>0</v>
      </c>
      <c r="I22" s="99">
        <v>0</v>
      </c>
      <c r="J22" s="99">
        <v>0</v>
      </c>
      <c r="K22" s="99">
        <v>0</v>
      </c>
      <c r="L22" s="99">
        <v>0</v>
      </c>
      <c r="M22" s="99">
        <v>0</v>
      </c>
      <c r="N22" s="99">
        <v>0</v>
      </c>
      <c r="O22" s="99">
        <v>0</v>
      </c>
      <c r="P22" s="99">
        <v>0</v>
      </c>
      <c r="Q22" s="99">
        <v>0</v>
      </c>
    </row>
    <row r="23" spans="1:17" ht="15.75" hidden="1" thickBot="1" x14ac:dyDescent="0.3">
      <c r="A23" s="95" t="s">
        <v>21</v>
      </c>
      <c r="B23" s="99">
        <v>0</v>
      </c>
      <c r="C23" s="99">
        <v>0</v>
      </c>
      <c r="D23" s="99">
        <v>0</v>
      </c>
      <c r="E23" s="99">
        <v>0</v>
      </c>
      <c r="F23" s="99">
        <v>0</v>
      </c>
      <c r="G23" s="99">
        <v>0</v>
      </c>
      <c r="H23" s="99">
        <v>0</v>
      </c>
      <c r="I23" s="99">
        <v>0</v>
      </c>
      <c r="J23" s="99">
        <v>0</v>
      </c>
      <c r="K23" s="99">
        <v>0</v>
      </c>
      <c r="L23" s="99">
        <v>0</v>
      </c>
      <c r="M23" s="99">
        <v>0</v>
      </c>
      <c r="N23" s="99">
        <v>0</v>
      </c>
      <c r="O23" s="99">
        <v>0</v>
      </c>
      <c r="P23" s="99">
        <v>0</v>
      </c>
      <c r="Q23" s="99">
        <v>0</v>
      </c>
    </row>
    <row r="24" spans="1:17" ht="15.75" hidden="1" thickBot="1" x14ac:dyDescent="0.3">
      <c r="A24" s="95" t="s">
        <v>22</v>
      </c>
      <c r="B24" s="99">
        <v>0</v>
      </c>
      <c r="C24" s="99">
        <v>0</v>
      </c>
      <c r="D24" s="99">
        <v>0</v>
      </c>
      <c r="E24" s="99">
        <v>0</v>
      </c>
      <c r="F24" s="99">
        <v>0</v>
      </c>
      <c r="G24" s="99">
        <v>0</v>
      </c>
      <c r="H24" s="99">
        <v>0</v>
      </c>
      <c r="I24" s="99">
        <v>0</v>
      </c>
      <c r="J24" s="99">
        <v>0</v>
      </c>
      <c r="K24" s="99">
        <v>0</v>
      </c>
      <c r="L24" s="99">
        <v>0</v>
      </c>
      <c r="M24" s="99">
        <v>0</v>
      </c>
      <c r="N24" s="99">
        <v>0</v>
      </c>
      <c r="O24" s="99">
        <v>0</v>
      </c>
      <c r="P24" s="99">
        <v>0</v>
      </c>
      <c r="Q24" s="99">
        <v>0</v>
      </c>
    </row>
    <row r="25" spans="1:17" ht="15.75" hidden="1" thickBot="1" x14ac:dyDescent="0.3">
      <c r="A25" s="95" t="s">
        <v>23</v>
      </c>
      <c r="B25" s="99">
        <v>0</v>
      </c>
      <c r="C25" s="99">
        <v>0</v>
      </c>
      <c r="D25" s="99">
        <v>0</v>
      </c>
      <c r="E25" s="99">
        <v>0</v>
      </c>
      <c r="F25" s="99">
        <v>0</v>
      </c>
      <c r="G25" s="99">
        <v>0</v>
      </c>
      <c r="H25" s="99">
        <v>0</v>
      </c>
      <c r="I25" s="99">
        <v>0</v>
      </c>
      <c r="J25" s="99">
        <v>0</v>
      </c>
      <c r="K25" s="99">
        <v>0</v>
      </c>
      <c r="L25" s="99">
        <v>0</v>
      </c>
      <c r="M25" s="99">
        <v>0</v>
      </c>
      <c r="N25" s="99">
        <v>0</v>
      </c>
      <c r="O25" s="99">
        <v>0</v>
      </c>
      <c r="P25" s="99">
        <v>0</v>
      </c>
      <c r="Q25" s="99">
        <v>0</v>
      </c>
    </row>
    <row r="26" spans="1:17" ht="15.75" hidden="1" thickBot="1" x14ac:dyDescent="0.3">
      <c r="A26" s="95" t="s">
        <v>24</v>
      </c>
      <c r="B26" s="99">
        <v>0</v>
      </c>
      <c r="C26" s="99">
        <v>0</v>
      </c>
      <c r="D26" s="99">
        <v>0</v>
      </c>
      <c r="E26" s="99">
        <v>0</v>
      </c>
      <c r="F26" s="99">
        <v>0</v>
      </c>
      <c r="G26" s="99">
        <v>0</v>
      </c>
      <c r="H26" s="99">
        <v>0</v>
      </c>
      <c r="I26" s="99">
        <v>0</v>
      </c>
      <c r="J26" s="99">
        <v>0</v>
      </c>
      <c r="K26" s="99">
        <v>0</v>
      </c>
      <c r="L26" s="99">
        <v>0</v>
      </c>
      <c r="M26" s="99">
        <v>0</v>
      </c>
      <c r="N26" s="99">
        <v>0</v>
      </c>
      <c r="O26" s="99">
        <v>0</v>
      </c>
      <c r="P26" s="99">
        <v>0</v>
      </c>
      <c r="Q26" s="99">
        <v>0</v>
      </c>
    </row>
    <row r="27" spans="1:17" ht="15.75" hidden="1" thickBot="1" x14ac:dyDescent="0.3">
      <c r="A27" s="95" t="s">
        <v>25</v>
      </c>
      <c r="B27" s="99">
        <v>12100.980000000001</v>
      </c>
      <c r="C27" s="99">
        <v>5907.9599999999991</v>
      </c>
      <c r="D27" s="99">
        <v>1832.1600000000005</v>
      </c>
      <c r="E27" s="99">
        <v>0</v>
      </c>
      <c r="F27" s="99">
        <v>0</v>
      </c>
      <c r="G27" s="99">
        <v>317.88000000000005</v>
      </c>
      <c r="H27" s="99">
        <v>0</v>
      </c>
      <c r="I27" s="99">
        <v>0</v>
      </c>
      <c r="J27" s="99">
        <v>0</v>
      </c>
      <c r="K27" s="99">
        <v>229.07999999999996</v>
      </c>
      <c r="L27" s="99">
        <v>467.40000000000015</v>
      </c>
      <c r="M27" s="99">
        <v>369.24000000000007</v>
      </c>
      <c r="N27" s="99">
        <v>694.1</v>
      </c>
      <c r="O27" s="99">
        <v>3248.4300000000003</v>
      </c>
      <c r="P27" s="99">
        <v>570.2399999999999</v>
      </c>
      <c r="Q27" s="99">
        <v>25737.470000000008</v>
      </c>
    </row>
    <row r="28" spans="1:17" ht="15.75" hidden="1" thickBot="1" x14ac:dyDescent="0.3">
      <c r="A28" s="95" t="s">
        <v>26</v>
      </c>
      <c r="B28" s="99">
        <v>0</v>
      </c>
      <c r="C28" s="99">
        <v>0</v>
      </c>
      <c r="D28" s="99">
        <v>0</v>
      </c>
      <c r="E28" s="99">
        <v>0</v>
      </c>
      <c r="F28" s="99">
        <v>0</v>
      </c>
      <c r="G28" s="99">
        <v>0</v>
      </c>
      <c r="H28" s="99">
        <v>0</v>
      </c>
      <c r="I28" s="99">
        <v>0</v>
      </c>
      <c r="J28" s="99">
        <v>0</v>
      </c>
      <c r="K28" s="99">
        <v>0</v>
      </c>
      <c r="L28" s="99">
        <v>0</v>
      </c>
      <c r="M28" s="99">
        <v>0</v>
      </c>
      <c r="N28" s="99">
        <v>0</v>
      </c>
      <c r="O28" s="99">
        <v>0</v>
      </c>
      <c r="P28" s="99">
        <v>0</v>
      </c>
      <c r="Q28" s="99">
        <v>0</v>
      </c>
    </row>
    <row r="29" spans="1:17" ht="15.75" hidden="1" thickBot="1" x14ac:dyDescent="0.3">
      <c r="A29" s="95" t="s">
        <v>27</v>
      </c>
      <c r="B29" s="99">
        <v>0</v>
      </c>
      <c r="C29" s="99">
        <v>0</v>
      </c>
      <c r="D29" s="99">
        <v>0</v>
      </c>
      <c r="E29" s="99">
        <v>0</v>
      </c>
      <c r="F29" s="99">
        <v>0</v>
      </c>
      <c r="G29" s="99">
        <v>0</v>
      </c>
      <c r="H29" s="99">
        <v>0</v>
      </c>
      <c r="I29" s="99">
        <v>0</v>
      </c>
      <c r="J29" s="99">
        <v>0</v>
      </c>
      <c r="K29" s="99">
        <v>0</v>
      </c>
      <c r="L29" s="99">
        <v>0</v>
      </c>
      <c r="M29" s="99">
        <v>0</v>
      </c>
      <c r="N29" s="99">
        <v>0</v>
      </c>
      <c r="O29" s="99">
        <v>0</v>
      </c>
      <c r="P29" s="99">
        <v>0</v>
      </c>
      <c r="Q29" s="99">
        <v>0</v>
      </c>
    </row>
    <row r="30" spans="1:17" ht="15.75" hidden="1" thickBot="1" x14ac:dyDescent="0.3">
      <c r="A30" s="96" t="s">
        <v>28</v>
      </c>
      <c r="B30" s="100">
        <v>95928.1</v>
      </c>
      <c r="C30" s="100">
        <v>46845.240000000005</v>
      </c>
      <c r="D30" s="100">
        <v>14738.940000000002</v>
      </c>
      <c r="E30" s="100">
        <v>0</v>
      </c>
      <c r="F30" s="100">
        <v>3202.34</v>
      </c>
      <c r="G30" s="100">
        <v>2520.3100000000004</v>
      </c>
      <c r="H30" s="100">
        <v>2729.96</v>
      </c>
      <c r="I30" s="100">
        <v>0</v>
      </c>
      <c r="J30" s="100">
        <v>46336.429999999993</v>
      </c>
      <c r="K30" s="100">
        <v>3599.69</v>
      </c>
      <c r="L30" s="100">
        <v>7463.17</v>
      </c>
      <c r="M30" s="100">
        <v>5832.3700000000008</v>
      </c>
      <c r="N30" s="100">
        <v>20093.519999999997</v>
      </c>
      <c r="O30" s="100">
        <v>26317.580000000005</v>
      </c>
      <c r="P30" s="100">
        <v>4966.6999999999989</v>
      </c>
      <c r="Q30" s="100">
        <v>280574.34999999998</v>
      </c>
    </row>
    <row r="31" spans="1:17" ht="15.75" hidden="1" thickBot="1" x14ac:dyDescent="0.3">
      <c r="A31" s="96" t="s">
        <v>29</v>
      </c>
      <c r="B31" s="100">
        <v>1033.5899999999999</v>
      </c>
      <c r="C31" s="100">
        <v>506.76</v>
      </c>
      <c r="D31" s="100">
        <v>157.41</v>
      </c>
      <c r="E31" s="100">
        <v>0</v>
      </c>
      <c r="F31" s="100">
        <v>243.32999999999998</v>
      </c>
      <c r="G31" s="100">
        <v>27.299999999999997</v>
      </c>
      <c r="H31" s="100">
        <v>27.299999999999997</v>
      </c>
      <c r="I31" s="100">
        <v>0</v>
      </c>
      <c r="J31" s="100">
        <v>3180.2799999999997</v>
      </c>
      <c r="K31" s="100">
        <v>43.38</v>
      </c>
      <c r="L31" s="100">
        <v>89.94</v>
      </c>
      <c r="M31" s="100">
        <v>70.679999999999993</v>
      </c>
      <c r="N31" s="100">
        <v>238.78999999999996</v>
      </c>
      <c r="O31" s="100">
        <v>272.25</v>
      </c>
      <c r="P31" s="100">
        <v>53.820000000000007</v>
      </c>
      <c r="Q31" s="100">
        <v>5944.83</v>
      </c>
    </row>
    <row r="32" spans="1:17" ht="15.75" hidden="1" thickBot="1" x14ac:dyDescent="0.3">
      <c r="A32" s="96" t="s">
        <v>30</v>
      </c>
      <c r="B32" s="100">
        <v>0</v>
      </c>
      <c r="C32" s="100">
        <v>0</v>
      </c>
      <c r="D32" s="100">
        <v>0</v>
      </c>
      <c r="E32" s="100">
        <v>0</v>
      </c>
      <c r="F32" s="100">
        <v>0</v>
      </c>
      <c r="G32" s="100">
        <v>0</v>
      </c>
      <c r="H32" s="100">
        <v>0</v>
      </c>
      <c r="I32" s="100">
        <v>0</v>
      </c>
      <c r="J32" s="100">
        <v>0</v>
      </c>
      <c r="K32" s="100">
        <v>0</v>
      </c>
      <c r="L32" s="100">
        <v>0</v>
      </c>
      <c r="M32" s="100">
        <v>0</v>
      </c>
      <c r="N32" s="100">
        <v>0</v>
      </c>
      <c r="O32" s="100">
        <v>0</v>
      </c>
      <c r="P32" s="100">
        <v>0</v>
      </c>
      <c r="Q32" s="100">
        <v>0</v>
      </c>
    </row>
    <row r="33" spans="1:17" ht="15.75" hidden="1" thickBot="1" x14ac:dyDescent="0.3">
      <c r="A33" s="96" t="s">
        <v>31</v>
      </c>
      <c r="B33" s="100">
        <v>91029.219999999987</v>
      </c>
      <c r="C33" s="100">
        <v>44442.259999999995</v>
      </c>
      <c r="D33" s="100">
        <v>13993.699999999999</v>
      </c>
      <c r="E33" s="100">
        <v>0</v>
      </c>
      <c r="F33" s="100">
        <v>1115.56</v>
      </c>
      <c r="G33" s="100">
        <v>2390.7999999999993</v>
      </c>
      <c r="H33" s="100">
        <v>2601.7999999999997</v>
      </c>
      <c r="I33" s="100">
        <v>0</v>
      </c>
      <c r="J33" s="100">
        <v>4102.62</v>
      </c>
      <c r="K33" s="100">
        <v>3317.0700000000006</v>
      </c>
      <c r="L33" s="100">
        <v>6903.3099999999977</v>
      </c>
      <c r="M33" s="100">
        <v>5356.3099999999986</v>
      </c>
      <c r="N33" s="100">
        <v>17783.169999999998</v>
      </c>
      <c r="O33" s="100">
        <v>25033.9</v>
      </c>
      <c r="P33" s="100">
        <v>4711.4399999999996</v>
      </c>
      <c r="Q33" s="100">
        <v>222781.16000000003</v>
      </c>
    </row>
    <row r="34" spans="1:17" ht="15.75" hidden="1" thickBot="1" x14ac:dyDescent="0.3">
      <c r="A34" s="96" t="s">
        <v>32</v>
      </c>
      <c r="B34" s="100">
        <v>9845.4399999999987</v>
      </c>
      <c r="C34" s="100">
        <v>4804.5200000000004</v>
      </c>
      <c r="D34" s="100">
        <v>1513.6399999999999</v>
      </c>
      <c r="E34" s="100">
        <v>0</v>
      </c>
      <c r="F34" s="100">
        <v>1492.76</v>
      </c>
      <c r="G34" s="100">
        <v>258.39999999999998</v>
      </c>
      <c r="H34" s="100">
        <v>282.21000000000004</v>
      </c>
      <c r="I34" s="100">
        <v>0</v>
      </c>
      <c r="J34" s="100">
        <v>18061.91</v>
      </c>
      <c r="K34" s="100">
        <v>377.09000000000003</v>
      </c>
      <c r="L34" s="100">
        <v>606.63999999999987</v>
      </c>
      <c r="M34" s="100">
        <v>609.68999999999983</v>
      </c>
      <c r="N34" s="100">
        <v>1235.52</v>
      </c>
      <c r="O34" s="100">
        <v>2711.5799999999995</v>
      </c>
      <c r="P34" s="100">
        <v>509.27999999999986</v>
      </c>
      <c r="Q34" s="100">
        <v>42308.68</v>
      </c>
    </row>
    <row r="35" spans="1:17" ht="15.75" hidden="1" thickBot="1" x14ac:dyDescent="0.3">
      <c r="A35" s="97" t="s">
        <v>33</v>
      </c>
      <c r="B35" s="99">
        <v>0</v>
      </c>
      <c r="C35" s="99">
        <v>0</v>
      </c>
      <c r="D35" s="99">
        <v>0</v>
      </c>
      <c r="E35" s="99">
        <v>0</v>
      </c>
      <c r="F35" s="99">
        <v>0</v>
      </c>
      <c r="G35" s="99">
        <v>0</v>
      </c>
      <c r="H35" s="99">
        <v>0</v>
      </c>
      <c r="I35" s="99">
        <v>0</v>
      </c>
      <c r="J35" s="99">
        <v>0</v>
      </c>
      <c r="K35" s="99">
        <v>0</v>
      </c>
      <c r="L35" s="99">
        <v>0</v>
      </c>
      <c r="M35" s="99">
        <v>0</v>
      </c>
      <c r="N35" s="99">
        <v>0</v>
      </c>
      <c r="O35" s="99">
        <v>0</v>
      </c>
      <c r="P35" s="99">
        <v>0</v>
      </c>
      <c r="Q35" s="99">
        <v>0</v>
      </c>
    </row>
    <row r="36" spans="1:17" ht="15.75" hidden="1" thickBot="1" x14ac:dyDescent="0.3">
      <c r="A36" s="97" t="s">
        <v>34</v>
      </c>
      <c r="B36" s="99">
        <v>0</v>
      </c>
      <c r="C36" s="99">
        <v>0</v>
      </c>
      <c r="D36" s="99">
        <v>0</v>
      </c>
      <c r="E36" s="99">
        <v>0</v>
      </c>
      <c r="F36" s="99">
        <v>0</v>
      </c>
      <c r="G36" s="99">
        <v>0</v>
      </c>
      <c r="H36" s="99">
        <v>0</v>
      </c>
      <c r="I36" s="99">
        <v>0</v>
      </c>
      <c r="J36" s="99">
        <v>0</v>
      </c>
      <c r="K36" s="99">
        <v>0</v>
      </c>
      <c r="L36" s="99">
        <v>0</v>
      </c>
      <c r="M36" s="99">
        <v>0</v>
      </c>
      <c r="N36" s="99">
        <v>0</v>
      </c>
      <c r="O36" s="99">
        <v>0</v>
      </c>
      <c r="P36" s="99">
        <v>0</v>
      </c>
      <c r="Q36" s="99">
        <v>0</v>
      </c>
    </row>
    <row r="37" spans="1:17" ht="15.75" hidden="1" thickBot="1" x14ac:dyDescent="0.3">
      <c r="A37" s="95" t="s">
        <v>35</v>
      </c>
      <c r="B37" s="99">
        <v>0</v>
      </c>
      <c r="C37" s="99">
        <v>0</v>
      </c>
      <c r="D37" s="99">
        <v>0</v>
      </c>
      <c r="E37" s="99">
        <v>0</v>
      </c>
      <c r="F37" s="99">
        <v>0</v>
      </c>
      <c r="G37" s="99">
        <v>0</v>
      </c>
      <c r="H37" s="99">
        <v>0</v>
      </c>
      <c r="I37" s="99">
        <v>0</v>
      </c>
      <c r="J37" s="99">
        <v>0</v>
      </c>
      <c r="K37" s="99">
        <v>0</v>
      </c>
      <c r="L37" s="99">
        <v>0</v>
      </c>
      <c r="M37" s="99">
        <v>0</v>
      </c>
      <c r="N37" s="99">
        <v>0</v>
      </c>
      <c r="O37" s="99">
        <v>0</v>
      </c>
      <c r="P37" s="99">
        <v>0</v>
      </c>
      <c r="Q37" s="99">
        <v>0</v>
      </c>
    </row>
    <row r="38" spans="1:17" ht="15.75" hidden="1" thickBot="1" x14ac:dyDescent="0.3">
      <c r="A38" s="95" t="s">
        <v>36</v>
      </c>
      <c r="B38" s="99">
        <v>0</v>
      </c>
      <c r="C38" s="99">
        <v>0</v>
      </c>
      <c r="D38" s="99">
        <v>0</v>
      </c>
      <c r="E38" s="99">
        <v>0</v>
      </c>
      <c r="F38" s="99">
        <v>0</v>
      </c>
      <c r="G38" s="99">
        <v>0</v>
      </c>
      <c r="H38" s="99">
        <v>0</v>
      </c>
      <c r="I38" s="99">
        <v>0</v>
      </c>
      <c r="J38" s="99">
        <v>0</v>
      </c>
      <c r="K38" s="99">
        <v>0</v>
      </c>
      <c r="L38" s="99">
        <v>0</v>
      </c>
      <c r="M38" s="99">
        <v>0</v>
      </c>
      <c r="N38" s="99">
        <v>0</v>
      </c>
      <c r="O38" s="99">
        <v>0</v>
      </c>
      <c r="P38" s="99">
        <v>0</v>
      </c>
      <c r="Q38" s="99">
        <v>0</v>
      </c>
    </row>
    <row r="39" spans="1:17" ht="15.75" hidden="1" thickBot="1" x14ac:dyDescent="0.3">
      <c r="A39" s="95" t="s">
        <v>37</v>
      </c>
      <c r="B39" s="99">
        <v>7145.64</v>
      </c>
      <c r="C39" s="99">
        <v>3488.6399999999994</v>
      </c>
      <c r="D39" s="99">
        <v>1098.4799999999998</v>
      </c>
      <c r="E39" s="99">
        <v>0</v>
      </c>
      <c r="F39" s="99">
        <v>0</v>
      </c>
      <c r="G39" s="99">
        <v>187.67999999999995</v>
      </c>
      <c r="H39" s="99">
        <v>0</v>
      </c>
      <c r="I39" s="99">
        <v>0</v>
      </c>
      <c r="J39" s="99">
        <v>0</v>
      </c>
      <c r="K39" s="99">
        <v>240.58000000000004</v>
      </c>
      <c r="L39" s="99">
        <v>495.42000000000007</v>
      </c>
      <c r="M39" s="99">
        <v>387.31999999999982</v>
      </c>
      <c r="N39" s="99">
        <v>936.09999999999991</v>
      </c>
      <c r="O39" s="99">
        <v>1965.1199999999997</v>
      </c>
      <c r="P39" s="99">
        <v>336.71999999999997</v>
      </c>
      <c r="Q39" s="99">
        <v>16281.699999999995</v>
      </c>
    </row>
    <row r="40" spans="1:17" ht="15.75" hidden="1" thickBot="1" x14ac:dyDescent="0.3">
      <c r="A40" s="95" t="s">
        <v>38</v>
      </c>
      <c r="B40" s="99">
        <v>4459.6299999999992</v>
      </c>
      <c r="C40" s="99">
        <v>2175.4300000000003</v>
      </c>
      <c r="D40" s="99">
        <v>686.89</v>
      </c>
      <c r="E40" s="99">
        <v>567.79000000000008</v>
      </c>
      <c r="F40" s="99">
        <v>428.52</v>
      </c>
      <c r="G40" s="99">
        <v>116.96999999999998</v>
      </c>
      <c r="H40" s="99">
        <v>0</v>
      </c>
      <c r="I40" s="99">
        <v>0</v>
      </c>
      <c r="J40" s="99">
        <v>8912.92</v>
      </c>
      <c r="K40" s="99">
        <v>146.82</v>
      </c>
      <c r="L40" s="99">
        <v>302.84999999999997</v>
      </c>
      <c r="M40" s="99">
        <v>235.15999999999997</v>
      </c>
      <c r="N40" s="99">
        <v>611.98</v>
      </c>
      <c r="O40" s="99">
        <v>1236.9000000000001</v>
      </c>
      <c r="P40" s="99">
        <v>209.87</v>
      </c>
      <c r="Q40" s="99">
        <v>20091.73</v>
      </c>
    </row>
    <row r="41" spans="1:17" ht="15.75" hidden="1" thickBot="1" x14ac:dyDescent="0.3">
      <c r="A41" s="95" t="s">
        <v>39</v>
      </c>
      <c r="B41" s="99">
        <v>7229.9000000000005</v>
      </c>
      <c r="C41" s="99">
        <v>3531.1</v>
      </c>
      <c r="D41" s="99">
        <v>1110.52</v>
      </c>
      <c r="E41" s="99">
        <v>918.00000000000011</v>
      </c>
      <c r="F41" s="99">
        <v>1926.8</v>
      </c>
      <c r="G41" s="99">
        <v>0</v>
      </c>
      <c r="H41" s="99">
        <v>0</v>
      </c>
      <c r="I41" s="99">
        <v>0</v>
      </c>
      <c r="J41" s="99">
        <v>12882.36</v>
      </c>
      <c r="K41" s="99">
        <v>142.76000000000005</v>
      </c>
      <c r="L41" s="99">
        <v>296.68000000000006</v>
      </c>
      <c r="M41" s="99">
        <v>232.19</v>
      </c>
      <c r="N41" s="99">
        <v>787.39</v>
      </c>
      <c r="O41" s="99">
        <v>1980.66</v>
      </c>
      <c r="P41" s="99">
        <v>340.89000000000004</v>
      </c>
      <c r="Q41" s="99">
        <v>31379.249999999996</v>
      </c>
    </row>
    <row r="42" spans="1:17" ht="15.75" hidden="1" thickBot="1" x14ac:dyDescent="0.3">
      <c r="A42" s="95" t="s">
        <v>40</v>
      </c>
      <c r="B42" s="99">
        <v>5294.98</v>
      </c>
      <c r="C42" s="99">
        <v>2579.17</v>
      </c>
      <c r="D42" s="99">
        <v>818.06999999999994</v>
      </c>
      <c r="E42" s="99">
        <v>663.65000000000009</v>
      </c>
      <c r="F42" s="99">
        <v>1639.2100000000003</v>
      </c>
      <c r="G42" s="99">
        <v>138.61999999999998</v>
      </c>
      <c r="H42" s="99">
        <v>157.51999999999998</v>
      </c>
      <c r="I42" s="99">
        <v>0</v>
      </c>
      <c r="J42" s="99">
        <v>8508.380000000001</v>
      </c>
      <c r="K42" s="99">
        <v>137.65</v>
      </c>
      <c r="L42" s="99">
        <v>287.64999999999998</v>
      </c>
      <c r="M42" s="99">
        <v>223.32999999999998</v>
      </c>
      <c r="N42" s="99">
        <v>35.729999999999997</v>
      </c>
      <c r="O42" s="99">
        <v>1489.3199999999997</v>
      </c>
      <c r="P42" s="99">
        <v>248.74</v>
      </c>
      <c r="Q42" s="99">
        <v>22222.020000000004</v>
      </c>
    </row>
    <row r="43" spans="1:17" ht="15.75" hidden="1" thickBot="1" x14ac:dyDescent="0.3">
      <c r="A43" s="95" t="s">
        <v>41</v>
      </c>
      <c r="B43" s="99">
        <v>0</v>
      </c>
      <c r="C43" s="99">
        <v>0</v>
      </c>
      <c r="D43" s="99">
        <v>0</v>
      </c>
      <c r="E43" s="99">
        <v>0</v>
      </c>
      <c r="F43" s="99">
        <v>0</v>
      </c>
      <c r="G43" s="99">
        <v>0</v>
      </c>
      <c r="H43" s="99">
        <v>0</v>
      </c>
      <c r="I43" s="99">
        <v>0</v>
      </c>
      <c r="J43" s="99">
        <v>0</v>
      </c>
      <c r="K43" s="99">
        <v>0</v>
      </c>
      <c r="L43" s="99">
        <v>0</v>
      </c>
      <c r="M43" s="99">
        <v>0</v>
      </c>
      <c r="N43" s="99">
        <v>0</v>
      </c>
      <c r="O43" s="99">
        <v>0</v>
      </c>
      <c r="P43" s="99">
        <v>0</v>
      </c>
      <c r="Q43" s="99">
        <v>0</v>
      </c>
    </row>
    <row r="44" spans="1:17" ht="15.75" hidden="1" thickBot="1" x14ac:dyDescent="0.3">
      <c r="A44" s="95" t="s">
        <v>42</v>
      </c>
      <c r="B44" s="99">
        <v>0</v>
      </c>
      <c r="C44" s="99">
        <v>0</v>
      </c>
      <c r="D44" s="99">
        <v>0</v>
      </c>
      <c r="E44" s="99">
        <v>0</v>
      </c>
      <c r="F44" s="99">
        <v>0</v>
      </c>
      <c r="G44" s="99">
        <v>0</v>
      </c>
      <c r="H44" s="99">
        <v>0</v>
      </c>
      <c r="I44" s="99">
        <v>0</v>
      </c>
      <c r="J44" s="99">
        <v>0</v>
      </c>
      <c r="K44" s="99">
        <v>0</v>
      </c>
      <c r="L44" s="99">
        <v>0</v>
      </c>
      <c r="M44" s="99">
        <v>0</v>
      </c>
      <c r="N44" s="99">
        <v>0</v>
      </c>
      <c r="O44" s="99">
        <v>0</v>
      </c>
      <c r="P44" s="99">
        <v>0</v>
      </c>
      <c r="Q44" s="99">
        <v>0</v>
      </c>
    </row>
    <row r="45" spans="1:17" ht="15.75" hidden="1" thickBot="1" x14ac:dyDescent="0.3">
      <c r="A45" s="95" t="s">
        <v>43</v>
      </c>
      <c r="B45" s="99">
        <v>0</v>
      </c>
      <c r="C45" s="99">
        <v>0</v>
      </c>
      <c r="D45" s="99">
        <v>0</v>
      </c>
      <c r="E45" s="99">
        <v>0</v>
      </c>
      <c r="F45" s="99">
        <v>0</v>
      </c>
      <c r="G45" s="99">
        <v>0</v>
      </c>
      <c r="H45" s="99">
        <v>0</v>
      </c>
      <c r="I45" s="99">
        <v>0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</row>
    <row r="46" spans="1:17" ht="15.75" hidden="1" thickBot="1" x14ac:dyDescent="0.3">
      <c r="A46" s="95" t="s">
        <v>44</v>
      </c>
      <c r="B46" s="99">
        <v>0</v>
      </c>
      <c r="C46" s="99">
        <v>0</v>
      </c>
      <c r="D46" s="99">
        <v>0</v>
      </c>
      <c r="E46" s="99">
        <v>0</v>
      </c>
      <c r="F46" s="99">
        <v>0</v>
      </c>
      <c r="G46" s="99">
        <v>0</v>
      </c>
      <c r="H46" s="99">
        <v>0</v>
      </c>
      <c r="I46" s="99">
        <v>0</v>
      </c>
      <c r="J46" s="99">
        <v>0</v>
      </c>
      <c r="K46" s="99">
        <v>0</v>
      </c>
      <c r="L46" s="99">
        <v>0</v>
      </c>
      <c r="M46" s="99">
        <v>0</v>
      </c>
      <c r="N46" s="99">
        <v>0</v>
      </c>
      <c r="O46" s="99">
        <v>0</v>
      </c>
      <c r="P46" s="99">
        <v>0</v>
      </c>
      <c r="Q46" s="99">
        <v>0</v>
      </c>
    </row>
    <row r="47" spans="1:17" ht="15.75" hidden="1" thickBot="1" x14ac:dyDescent="0.3">
      <c r="A47" s="95" t="s">
        <v>45</v>
      </c>
      <c r="B47" s="99">
        <v>222976.66999999998</v>
      </c>
      <c r="C47" s="99">
        <v>108858.87</v>
      </c>
      <c r="D47" s="99">
        <v>34279.430000000008</v>
      </c>
      <c r="E47" s="99">
        <v>28336.52</v>
      </c>
      <c r="F47" s="99">
        <v>50623.409999999996</v>
      </c>
      <c r="G47" s="99">
        <v>0</v>
      </c>
      <c r="H47" s="99">
        <v>0</v>
      </c>
      <c r="I47" s="99">
        <v>0</v>
      </c>
      <c r="J47" s="99">
        <v>400859.06</v>
      </c>
      <c r="K47" s="99">
        <v>7679.47</v>
      </c>
      <c r="L47" s="99">
        <v>16320.83</v>
      </c>
      <c r="M47" s="99">
        <v>12602.939999999999</v>
      </c>
      <c r="N47" s="99">
        <v>18471.55</v>
      </c>
      <c r="O47" s="99">
        <v>61335.57</v>
      </c>
      <c r="P47" s="99">
        <v>10506.85</v>
      </c>
      <c r="Q47" s="99">
        <v>972851.16999999993</v>
      </c>
    </row>
    <row r="48" spans="1:17" ht="15.75" hidden="1" thickBot="1" x14ac:dyDescent="0.3">
      <c r="A48" s="95" t="s">
        <v>46</v>
      </c>
      <c r="B48" s="99">
        <v>0</v>
      </c>
      <c r="C48" s="99">
        <v>0</v>
      </c>
      <c r="D48" s="99">
        <v>0</v>
      </c>
      <c r="E48" s="99">
        <v>0</v>
      </c>
      <c r="F48" s="99">
        <v>0</v>
      </c>
      <c r="G48" s="99">
        <v>0</v>
      </c>
      <c r="H48" s="99">
        <v>0</v>
      </c>
      <c r="I48" s="99">
        <v>0</v>
      </c>
      <c r="J48" s="99">
        <v>0</v>
      </c>
      <c r="K48" s="99">
        <v>0</v>
      </c>
      <c r="L48" s="99">
        <v>0</v>
      </c>
      <c r="M48" s="99">
        <v>0</v>
      </c>
      <c r="N48" s="99">
        <v>0</v>
      </c>
      <c r="O48" s="99">
        <v>0</v>
      </c>
      <c r="P48" s="99">
        <v>0</v>
      </c>
      <c r="Q48" s="99">
        <v>0</v>
      </c>
    </row>
    <row r="49" spans="1:17" ht="15.75" hidden="1" thickBot="1" x14ac:dyDescent="0.3">
      <c r="A49" s="95" t="s">
        <v>47</v>
      </c>
      <c r="B49" s="99">
        <v>0</v>
      </c>
      <c r="C49" s="99">
        <v>0</v>
      </c>
      <c r="D49" s="99">
        <v>0</v>
      </c>
      <c r="E49" s="99">
        <v>0</v>
      </c>
      <c r="F49" s="99">
        <v>0</v>
      </c>
      <c r="G49" s="99">
        <v>0</v>
      </c>
      <c r="H49" s="99">
        <v>0</v>
      </c>
      <c r="I49" s="99">
        <v>0</v>
      </c>
      <c r="J49" s="99">
        <v>0</v>
      </c>
      <c r="K49" s="99">
        <v>0</v>
      </c>
      <c r="L49" s="99">
        <v>0</v>
      </c>
      <c r="M49" s="99">
        <v>0</v>
      </c>
      <c r="N49" s="99">
        <v>0</v>
      </c>
      <c r="O49" s="99">
        <v>0</v>
      </c>
      <c r="P49" s="99">
        <v>0</v>
      </c>
      <c r="Q49" s="99">
        <v>0</v>
      </c>
    </row>
    <row r="50" spans="1:17" ht="30.75" hidden="1" thickBot="1" x14ac:dyDescent="0.3">
      <c r="A50" s="95" t="s">
        <v>366</v>
      </c>
      <c r="B50" s="99">
        <v>0</v>
      </c>
      <c r="C50" s="99">
        <v>0</v>
      </c>
      <c r="D50" s="99">
        <v>0</v>
      </c>
      <c r="E50" s="99">
        <v>0</v>
      </c>
      <c r="F50" s="99">
        <v>0</v>
      </c>
      <c r="G50" s="99">
        <v>0</v>
      </c>
      <c r="H50" s="99">
        <v>0</v>
      </c>
      <c r="I50" s="99">
        <v>0</v>
      </c>
      <c r="J50" s="99">
        <v>0</v>
      </c>
      <c r="K50" s="99">
        <v>0</v>
      </c>
      <c r="L50" s="99">
        <v>0</v>
      </c>
      <c r="M50" s="99">
        <v>0</v>
      </c>
      <c r="N50" s="99">
        <v>0</v>
      </c>
      <c r="O50" s="99">
        <v>0</v>
      </c>
      <c r="P50" s="99">
        <v>0</v>
      </c>
      <c r="Q50" s="99">
        <v>0</v>
      </c>
    </row>
    <row r="51" spans="1:17" ht="15.75" hidden="1" thickBot="1" x14ac:dyDescent="0.3">
      <c r="A51" s="96" t="s">
        <v>48</v>
      </c>
      <c r="B51" s="100">
        <v>19585.259999999998</v>
      </c>
      <c r="C51" s="100">
        <v>9561.9</v>
      </c>
      <c r="D51" s="100">
        <v>3010.7999999999993</v>
      </c>
      <c r="E51" s="100">
        <v>0</v>
      </c>
      <c r="F51" s="100">
        <v>4637.22</v>
      </c>
      <c r="G51" s="100">
        <v>514.43999999999994</v>
      </c>
      <c r="H51" s="100">
        <v>559.79999999999995</v>
      </c>
      <c r="I51" s="100">
        <v>0</v>
      </c>
      <c r="J51" s="100">
        <v>33689.839999999997</v>
      </c>
      <c r="K51" s="100">
        <v>583.74</v>
      </c>
      <c r="L51" s="100">
        <v>1212.8400000000001</v>
      </c>
      <c r="M51" s="100">
        <v>946.86000000000035</v>
      </c>
      <c r="N51" s="100">
        <v>3092.7399999999993</v>
      </c>
      <c r="O51" s="100">
        <v>5386.1399999999985</v>
      </c>
      <c r="P51" s="100">
        <v>1013.6400000000002</v>
      </c>
      <c r="Q51" s="100">
        <v>83795.22</v>
      </c>
    </row>
    <row r="52" spans="1:17" ht="15.75" hidden="1" thickBot="1" x14ac:dyDescent="0.3">
      <c r="A52" s="96" t="s">
        <v>49</v>
      </c>
      <c r="B52" s="100">
        <v>0</v>
      </c>
      <c r="C52" s="100">
        <v>0</v>
      </c>
      <c r="D52" s="100">
        <v>0</v>
      </c>
      <c r="E52" s="100">
        <v>0</v>
      </c>
      <c r="F52" s="100">
        <v>0</v>
      </c>
      <c r="G52" s="100">
        <v>0</v>
      </c>
      <c r="H52" s="100">
        <v>0</v>
      </c>
      <c r="I52" s="100">
        <v>0</v>
      </c>
      <c r="J52" s="100">
        <v>0</v>
      </c>
      <c r="K52" s="100">
        <v>0</v>
      </c>
      <c r="L52" s="100">
        <v>0</v>
      </c>
      <c r="M52" s="100">
        <v>0</v>
      </c>
      <c r="N52" s="100">
        <v>0</v>
      </c>
      <c r="O52" s="100">
        <v>0</v>
      </c>
      <c r="P52" s="100">
        <v>0</v>
      </c>
      <c r="Q52" s="100">
        <v>0</v>
      </c>
    </row>
    <row r="53" spans="1:17" ht="15.75" hidden="1" thickBot="1" x14ac:dyDescent="0.3">
      <c r="A53" s="97" t="s">
        <v>50</v>
      </c>
      <c r="B53" s="99">
        <v>0</v>
      </c>
      <c r="C53" s="99">
        <v>0</v>
      </c>
      <c r="D53" s="99">
        <v>0</v>
      </c>
      <c r="E53" s="99">
        <v>0</v>
      </c>
      <c r="F53" s="99">
        <v>0</v>
      </c>
      <c r="G53" s="99">
        <v>0</v>
      </c>
      <c r="H53" s="99">
        <v>0</v>
      </c>
      <c r="I53" s="99">
        <v>0</v>
      </c>
      <c r="J53" s="99">
        <v>0</v>
      </c>
      <c r="K53" s="99">
        <v>0</v>
      </c>
      <c r="L53" s="99">
        <v>0</v>
      </c>
      <c r="M53" s="99">
        <v>0</v>
      </c>
      <c r="N53" s="99">
        <v>0</v>
      </c>
      <c r="O53" s="99">
        <v>0</v>
      </c>
      <c r="P53" s="99">
        <v>0</v>
      </c>
      <c r="Q53" s="99">
        <v>0</v>
      </c>
    </row>
    <row r="54" spans="1:17" ht="15.75" hidden="1" thickBot="1" x14ac:dyDescent="0.3">
      <c r="A54" s="96" t="s">
        <v>51</v>
      </c>
      <c r="B54" s="100">
        <v>2489.58</v>
      </c>
      <c r="C54" s="100">
        <v>1220.5800000000002</v>
      </c>
      <c r="D54" s="100">
        <v>379.14</v>
      </c>
      <c r="E54" s="100">
        <v>0</v>
      </c>
      <c r="F54" s="100">
        <v>537.78</v>
      </c>
      <c r="G54" s="100">
        <v>65.760000000000005</v>
      </c>
      <c r="H54" s="100">
        <v>65.760000000000005</v>
      </c>
      <c r="I54" s="100">
        <v>0</v>
      </c>
      <c r="J54" s="100">
        <v>5124.55</v>
      </c>
      <c r="K54" s="100">
        <v>120.57999999999998</v>
      </c>
      <c r="L54" s="100">
        <v>250.83</v>
      </c>
      <c r="M54" s="100">
        <v>194.41000000000003</v>
      </c>
      <c r="N54" s="100">
        <v>421.37</v>
      </c>
      <c r="O54" s="100">
        <v>655.74</v>
      </c>
      <c r="P54" s="100">
        <v>129.6</v>
      </c>
      <c r="Q54" s="100">
        <v>11655.68</v>
      </c>
    </row>
    <row r="55" spans="1:17" ht="15.75" hidden="1" thickBot="1" x14ac:dyDescent="0.3">
      <c r="A55" s="96" t="s">
        <v>52</v>
      </c>
      <c r="B55" s="100">
        <v>15829.14</v>
      </c>
      <c r="C55" s="100">
        <v>7728.1199999999981</v>
      </c>
      <c r="D55" s="100">
        <v>2433.3599999999997</v>
      </c>
      <c r="E55" s="100">
        <v>0</v>
      </c>
      <c r="F55" s="100">
        <v>0</v>
      </c>
      <c r="G55" s="100">
        <v>415.7999999999999</v>
      </c>
      <c r="H55" s="100">
        <v>452.46</v>
      </c>
      <c r="I55" s="100">
        <v>0</v>
      </c>
      <c r="J55" s="100">
        <v>19844.02</v>
      </c>
      <c r="K55" s="100">
        <v>568.55999999999995</v>
      </c>
      <c r="L55" s="100">
        <v>1183.07</v>
      </c>
      <c r="M55" s="100">
        <v>931.37000000000023</v>
      </c>
      <c r="N55" s="100">
        <v>3011.1600000000003</v>
      </c>
      <c r="O55" s="100">
        <v>4353.18</v>
      </c>
      <c r="P55" s="100">
        <v>819.2399999999999</v>
      </c>
      <c r="Q55" s="100">
        <v>57569.48</v>
      </c>
    </row>
    <row r="56" spans="1:17" ht="15.75" hidden="1" thickBot="1" x14ac:dyDescent="0.3">
      <c r="A56" s="97" t="s">
        <v>53</v>
      </c>
      <c r="B56" s="99">
        <v>3987.5400000000009</v>
      </c>
      <c r="C56" s="99">
        <v>1946.82</v>
      </c>
      <c r="D56" s="99">
        <v>612.96000000000015</v>
      </c>
      <c r="E56" s="99">
        <v>506.76000000000005</v>
      </c>
      <c r="F56" s="99">
        <v>1099.68</v>
      </c>
      <c r="G56" s="99">
        <v>104.76000000000003</v>
      </c>
      <c r="H56" s="99">
        <v>0</v>
      </c>
      <c r="I56" s="99">
        <v>260.33999999999997</v>
      </c>
      <c r="J56" s="99">
        <v>5938.2400000000007</v>
      </c>
      <c r="K56" s="99">
        <v>78.790000000000006</v>
      </c>
      <c r="L56" s="99">
        <v>165.07</v>
      </c>
      <c r="M56" s="99">
        <v>131.17999999999995</v>
      </c>
      <c r="N56" s="99">
        <v>255.42999999999998</v>
      </c>
      <c r="O56" s="99">
        <v>1096.6199999999999</v>
      </c>
      <c r="P56" s="99">
        <v>187.92</v>
      </c>
      <c r="Q56" s="99">
        <v>16372.11</v>
      </c>
    </row>
    <row r="57" spans="1:17" ht="15.75" hidden="1" thickBot="1" x14ac:dyDescent="0.3">
      <c r="A57" s="96" t="s">
        <v>54</v>
      </c>
      <c r="B57" s="100">
        <v>16087.02</v>
      </c>
      <c r="C57" s="100">
        <v>7853.9399999999987</v>
      </c>
      <c r="D57" s="100">
        <v>2473.02</v>
      </c>
      <c r="E57" s="100">
        <v>0</v>
      </c>
      <c r="F57" s="100">
        <v>2100.84</v>
      </c>
      <c r="G57" s="100">
        <v>422.51999999999992</v>
      </c>
      <c r="H57" s="100">
        <v>0</v>
      </c>
      <c r="I57" s="100">
        <v>0</v>
      </c>
      <c r="J57" s="100">
        <v>26159.26</v>
      </c>
      <c r="K57" s="100">
        <v>479.4799999999999</v>
      </c>
      <c r="L57" s="100">
        <v>991.06</v>
      </c>
      <c r="M57" s="100">
        <v>772.53000000000009</v>
      </c>
      <c r="N57" s="100">
        <v>3109.9</v>
      </c>
      <c r="O57" s="100">
        <v>4424.0999999999985</v>
      </c>
      <c r="P57" s="100">
        <v>832.68</v>
      </c>
      <c r="Q57" s="100">
        <v>65706.349999999991</v>
      </c>
    </row>
    <row r="58" spans="1:17" ht="15.75" hidden="1" thickBot="1" x14ac:dyDescent="0.3">
      <c r="A58" s="96" t="s">
        <v>55</v>
      </c>
      <c r="B58" s="100">
        <v>6928.1400000000012</v>
      </c>
      <c r="C58" s="100">
        <v>3382.5000000000009</v>
      </c>
      <c r="D58" s="100">
        <v>1065.0600000000002</v>
      </c>
      <c r="E58" s="100">
        <v>0</v>
      </c>
      <c r="F58" s="100">
        <v>1343.34</v>
      </c>
      <c r="G58" s="100">
        <v>181.92</v>
      </c>
      <c r="H58" s="100">
        <v>0</v>
      </c>
      <c r="I58" s="100">
        <v>0</v>
      </c>
      <c r="J58" s="100">
        <v>11999.649999999998</v>
      </c>
      <c r="K58" s="100">
        <v>185.07000000000005</v>
      </c>
      <c r="L58" s="100">
        <v>375.54000000000008</v>
      </c>
      <c r="M58" s="100">
        <v>295.26</v>
      </c>
      <c r="N58" s="100">
        <v>964.70999999999981</v>
      </c>
      <c r="O58" s="100">
        <v>1905.3000000000006</v>
      </c>
      <c r="P58" s="100">
        <v>358.56</v>
      </c>
      <c r="Q58" s="100">
        <v>28985.050000000007</v>
      </c>
    </row>
    <row r="59" spans="1:17" ht="15.75" hidden="1" thickBot="1" x14ac:dyDescent="0.3">
      <c r="A59" s="96" t="s">
        <v>56</v>
      </c>
      <c r="B59" s="100">
        <v>0</v>
      </c>
      <c r="C59" s="100">
        <v>0</v>
      </c>
      <c r="D59" s="100">
        <v>0</v>
      </c>
      <c r="E59" s="100">
        <v>0</v>
      </c>
      <c r="F59" s="100">
        <v>0</v>
      </c>
      <c r="G59" s="100">
        <v>0</v>
      </c>
      <c r="H59" s="100">
        <v>0</v>
      </c>
      <c r="I59" s="100">
        <v>0</v>
      </c>
      <c r="J59" s="100">
        <v>0</v>
      </c>
      <c r="K59" s="100">
        <v>0</v>
      </c>
      <c r="L59" s="100">
        <v>0</v>
      </c>
      <c r="M59" s="100">
        <v>0</v>
      </c>
      <c r="N59" s="100">
        <v>0</v>
      </c>
      <c r="O59" s="100">
        <v>0</v>
      </c>
      <c r="P59" s="100">
        <v>0</v>
      </c>
      <c r="Q59" s="100">
        <v>0</v>
      </c>
    </row>
    <row r="60" spans="1:17" ht="15.75" hidden="1" thickBot="1" x14ac:dyDescent="0.3">
      <c r="A60" s="97" t="s">
        <v>57</v>
      </c>
      <c r="B60" s="99">
        <v>0</v>
      </c>
      <c r="C60" s="99">
        <v>0</v>
      </c>
      <c r="D60" s="99">
        <v>0</v>
      </c>
      <c r="E60" s="99">
        <v>0</v>
      </c>
      <c r="F60" s="99">
        <v>0</v>
      </c>
      <c r="G60" s="99">
        <v>0</v>
      </c>
      <c r="H60" s="99">
        <v>0</v>
      </c>
      <c r="I60" s="99">
        <v>0</v>
      </c>
      <c r="J60" s="99">
        <v>0</v>
      </c>
      <c r="K60" s="99">
        <v>0</v>
      </c>
      <c r="L60" s="99">
        <v>0</v>
      </c>
      <c r="M60" s="99">
        <v>0</v>
      </c>
      <c r="N60" s="99">
        <v>0</v>
      </c>
      <c r="O60" s="99">
        <v>0</v>
      </c>
      <c r="P60" s="99">
        <v>0</v>
      </c>
      <c r="Q60" s="99">
        <v>0</v>
      </c>
    </row>
    <row r="61" spans="1:17" ht="15.75" hidden="1" thickBot="1" x14ac:dyDescent="0.3">
      <c r="A61" s="96" t="s">
        <v>58</v>
      </c>
      <c r="B61" s="100">
        <v>22178.459999999995</v>
      </c>
      <c r="C61" s="100">
        <v>10823.88</v>
      </c>
      <c r="D61" s="100">
        <v>3412.2599999999998</v>
      </c>
      <c r="E61" s="100">
        <v>0</v>
      </c>
      <c r="F61" s="100">
        <v>513.6</v>
      </c>
      <c r="G61" s="100">
        <v>582.24</v>
      </c>
      <c r="H61" s="100">
        <v>0</v>
      </c>
      <c r="I61" s="100">
        <v>0</v>
      </c>
      <c r="J61" s="100">
        <v>2337.81</v>
      </c>
      <c r="K61" s="100">
        <v>643.94999999999982</v>
      </c>
      <c r="L61" s="100">
        <v>1339.3100000000004</v>
      </c>
      <c r="M61" s="100">
        <v>1031.2899999999997</v>
      </c>
      <c r="N61" s="100">
        <v>3813.3100000000004</v>
      </c>
      <c r="O61" s="100">
        <v>5856.8399999999992</v>
      </c>
      <c r="P61" s="100">
        <v>1147.32</v>
      </c>
      <c r="Q61" s="100">
        <v>53680.26999999999</v>
      </c>
    </row>
    <row r="62" spans="1:17" ht="15.75" hidden="1" thickBot="1" x14ac:dyDescent="0.3">
      <c r="A62" s="96" t="s">
        <v>59</v>
      </c>
      <c r="B62" s="100">
        <v>3927.0000000000005</v>
      </c>
      <c r="C62" s="100">
        <v>1917.24</v>
      </c>
      <c r="D62" s="100">
        <v>603.72</v>
      </c>
      <c r="E62" s="100">
        <v>0</v>
      </c>
      <c r="F62" s="100">
        <v>785.69999999999982</v>
      </c>
      <c r="G62" s="100">
        <v>103.19999999999997</v>
      </c>
      <c r="H62" s="100">
        <v>0</v>
      </c>
      <c r="I62" s="100">
        <v>0</v>
      </c>
      <c r="J62" s="100">
        <v>6565.7200000000012</v>
      </c>
      <c r="K62" s="100">
        <v>110.94999999999997</v>
      </c>
      <c r="L62" s="100">
        <v>231.09</v>
      </c>
      <c r="M62" s="100">
        <v>179.48999999999995</v>
      </c>
      <c r="N62" s="100">
        <v>677.49000000000012</v>
      </c>
      <c r="O62" s="100">
        <v>1079.9399999999998</v>
      </c>
      <c r="P62" s="100">
        <v>203.28</v>
      </c>
      <c r="Q62" s="100">
        <v>16384.82</v>
      </c>
    </row>
    <row r="63" spans="1:17" ht="15.75" hidden="1" thickBot="1" x14ac:dyDescent="0.3">
      <c r="A63" s="97" t="s">
        <v>60</v>
      </c>
      <c r="B63" s="99">
        <v>0</v>
      </c>
      <c r="C63" s="99">
        <v>0</v>
      </c>
      <c r="D63" s="99">
        <v>0</v>
      </c>
      <c r="E63" s="99">
        <v>0</v>
      </c>
      <c r="F63" s="99">
        <v>0</v>
      </c>
      <c r="G63" s="99">
        <v>0</v>
      </c>
      <c r="H63" s="99">
        <v>0</v>
      </c>
      <c r="I63" s="99">
        <v>0</v>
      </c>
      <c r="J63" s="99">
        <v>0</v>
      </c>
      <c r="K63" s="99">
        <v>0</v>
      </c>
      <c r="L63" s="99">
        <v>0</v>
      </c>
      <c r="M63" s="99">
        <v>0</v>
      </c>
      <c r="N63" s="99">
        <v>0</v>
      </c>
      <c r="O63" s="99">
        <v>0</v>
      </c>
      <c r="P63" s="99">
        <v>0</v>
      </c>
      <c r="Q63" s="99">
        <v>0</v>
      </c>
    </row>
    <row r="64" spans="1:17" ht="30.75" hidden="1" thickBot="1" x14ac:dyDescent="0.3">
      <c r="A64" s="97" t="s">
        <v>61</v>
      </c>
      <c r="B64" s="99">
        <v>0</v>
      </c>
      <c r="C64" s="99">
        <v>0</v>
      </c>
      <c r="D64" s="99">
        <v>0</v>
      </c>
      <c r="E64" s="99">
        <v>0</v>
      </c>
      <c r="F64" s="99">
        <v>0</v>
      </c>
      <c r="G64" s="99">
        <v>0</v>
      </c>
      <c r="H64" s="99">
        <v>0</v>
      </c>
      <c r="I64" s="99">
        <v>0</v>
      </c>
      <c r="J64" s="99">
        <v>0</v>
      </c>
      <c r="K64" s="99">
        <v>0</v>
      </c>
      <c r="L64" s="99">
        <v>0</v>
      </c>
      <c r="M64" s="99">
        <v>0</v>
      </c>
      <c r="N64" s="99">
        <v>0</v>
      </c>
      <c r="O64" s="99">
        <v>0</v>
      </c>
      <c r="P64" s="99">
        <v>0</v>
      </c>
      <c r="Q64" s="99">
        <v>0</v>
      </c>
    </row>
    <row r="65" spans="1:17" ht="30.75" hidden="1" thickBot="1" x14ac:dyDescent="0.3">
      <c r="A65" s="95" t="s">
        <v>62</v>
      </c>
      <c r="B65" s="99">
        <v>0</v>
      </c>
      <c r="C65" s="99">
        <v>0</v>
      </c>
      <c r="D65" s="99">
        <v>0</v>
      </c>
      <c r="E65" s="99">
        <v>0</v>
      </c>
      <c r="F65" s="99">
        <v>0</v>
      </c>
      <c r="G65" s="99">
        <v>0</v>
      </c>
      <c r="H65" s="99">
        <v>0</v>
      </c>
      <c r="I65" s="99">
        <v>0</v>
      </c>
      <c r="J65" s="99">
        <v>0</v>
      </c>
      <c r="K65" s="99">
        <v>0</v>
      </c>
      <c r="L65" s="99">
        <v>0</v>
      </c>
      <c r="M65" s="99">
        <v>0</v>
      </c>
      <c r="N65" s="99">
        <v>0</v>
      </c>
      <c r="O65" s="99">
        <v>0</v>
      </c>
      <c r="P65" s="99">
        <v>0</v>
      </c>
      <c r="Q65" s="99">
        <v>0</v>
      </c>
    </row>
    <row r="66" spans="1:17" ht="15.75" hidden="1" thickBot="1" x14ac:dyDescent="0.3">
      <c r="A66" s="95" t="s">
        <v>63</v>
      </c>
      <c r="B66" s="99">
        <v>0</v>
      </c>
      <c r="C66" s="99">
        <v>0</v>
      </c>
      <c r="D66" s="99">
        <v>0</v>
      </c>
      <c r="E66" s="99">
        <v>0</v>
      </c>
      <c r="F66" s="99">
        <v>0</v>
      </c>
      <c r="G66" s="99">
        <v>0</v>
      </c>
      <c r="H66" s="99">
        <v>0</v>
      </c>
      <c r="I66" s="99">
        <v>0</v>
      </c>
      <c r="J66" s="99">
        <v>0</v>
      </c>
      <c r="K66" s="99">
        <v>0</v>
      </c>
      <c r="L66" s="99">
        <v>0</v>
      </c>
      <c r="M66" s="99">
        <v>0</v>
      </c>
      <c r="N66" s="99">
        <v>0</v>
      </c>
      <c r="O66" s="99">
        <v>0</v>
      </c>
      <c r="P66" s="99">
        <v>0</v>
      </c>
      <c r="Q66" s="99">
        <v>0</v>
      </c>
    </row>
    <row r="67" spans="1:17" ht="15.75" hidden="1" thickBot="1" x14ac:dyDescent="0.3">
      <c r="A67" s="95" t="s">
        <v>64</v>
      </c>
      <c r="B67" s="99">
        <v>4180.2</v>
      </c>
      <c r="C67" s="99">
        <v>2040.8399999999995</v>
      </c>
      <c r="D67" s="99">
        <v>642.6</v>
      </c>
      <c r="E67" s="99">
        <v>531.18000000000006</v>
      </c>
      <c r="F67" s="99">
        <v>1031.7</v>
      </c>
      <c r="G67" s="99">
        <v>109.80000000000003</v>
      </c>
      <c r="H67" s="99">
        <v>0</v>
      </c>
      <c r="I67" s="99">
        <v>272.87999999999994</v>
      </c>
      <c r="J67" s="99">
        <v>7828.4</v>
      </c>
      <c r="K67" s="99">
        <v>56.730000000000018</v>
      </c>
      <c r="L67" s="99">
        <v>114.92999999999999</v>
      </c>
      <c r="M67" s="99">
        <v>90.36</v>
      </c>
      <c r="N67" s="99">
        <v>169.81000000000003</v>
      </c>
      <c r="O67" s="99">
        <v>1149.54</v>
      </c>
      <c r="P67" s="99">
        <v>197.04000000000008</v>
      </c>
      <c r="Q67" s="99">
        <v>18416.009999999998</v>
      </c>
    </row>
    <row r="68" spans="1:17" ht="15.75" hidden="1" thickBot="1" x14ac:dyDescent="0.3">
      <c r="A68" s="95" t="s">
        <v>65</v>
      </c>
      <c r="B68" s="99">
        <v>7875.7199999999984</v>
      </c>
      <c r="C68" s="99">
        <v>3845.0999999999995</v>
      </c>
      <c r="D68" s="99">
        <v>1210.68</v>
      </c>
      <c r="E68" s="99">
        <v>1000.7999999999997</v>
      </c>
      <c r="F68" s="99">
        <v>0</v>
      </c>
      <c r="G68" s="99">
        <v>206.88000000000002</v>
      </c>
      <c r="H68" s="99">
        <v>0</v>
      </c>
      <c r="I68" s="99">
        <v>514.08000000000004</v>
      </c>
      <c r="J68" s="99">
        <v>15349.43</v>
      </c>
      <c r="K68" s="99">
        <v>97.32</v>
      </c>
      <c r="L68" s="99">
        <v>198.20999999999995</v>
      </c>
      <c r="M68" s="99">
        <v>161.72999999999999</v>
      </c>
      <c r="N68" s="99">
        <v>225.1</v>
      </c>
      <c r="O68" s="99">
        <v>2165.8800000000006</v>
      </c>
      <c r="P68" s="99">
        <v>371.16</v>
      </c>
      <c r="Q68" s="99">
        <v>33222.090000000004</v>
      </c>
    </row>
    <row r="69" spans="1:17" ht="15.75" hidden="1" thickBot="1" x14ac:dyDescent="0.3">
      <c r="A69" s="95" t="s">
        <v>66</v>
      </c>
      <c r="B69" s="99">
        <v>0</v>
      </c>
      <c r="C69" s="99">
        <v>0</v>
      </c>
      <c r="D69" s="99">
        <v>0</v>
      </c>
      <c r="E69" s="99">
        <v>0</v>
      </c>
      <c r="F69" s="99">
        <v>0</v>
      </c>
      <c r="G69" s="99">
        <v>0</v>
      </c>
      <c r="H69" s="99">
        <v>0</v>
      </c>
      <c r="I69" s="99">
        <v>0</v>
      </c>
      <c r="J69" s="99">
        <v>0</v>
      </c>
      <c r="K69" s="99">
        <v>0</v>
      </c>
      <c r="L69" s="99">
        <v>0</v>
      </c>
      <c r="M69" s="99">
        <v>0</v>
      </c>
      <c r="N69" s="99">
        <v>0</v>
      </c>
      <c r="O69" s="99">
        <v>0</v>
      </c>
      <c r="P69" s="99">
        <v>0</v>
      </c>
      <c r="Q69" s="99">
        <v>0</v>
      </c>
    </row>
    <row r="70" spans="1:17" ht="15.75" hidden="1" thickBot="1" x14ac:dyDescent="0.3">
      <c r="A70" s="95" t="s">
        <v>67</v>
      </c>
      <c r="B70" s="99">
        <v>0</v>
      </c>
      <c r="C70" s="99">
        <v>0</v>
      </c>
      <c r="D70" s="99">
        <v>0</v>
      </c>
      <c r="E70" s="99">
        <v>0</v>
      </c>
      <c r="F70" s="99">
        <v>0</v>
      </c>
      <c r="G70" s="99">
        <v>0</v>
      </c>
      <c r="H70" s="99">
        <v>0</v>
      </c>
      <c r="I70" s="99">
        <v>0</v>
      </c>
      <c r="J70" s="99">
        <v>0</v>
      </c>
      <c r="K70" s="99">
        <v>0</v>
      </c>
      <c r="L70" s="99">
        <v>0</v>
      </c>
      <c r="M70" s="99">
        <v>0</v>
      </c>
      <c r="N70" s="99">
        <v>0</v>
      </c>
      <c r="O70" s="99">
        <v>0</v>
      </c>
      <c r="P70" s="99">
        <v>0</v>
      </c>
      <c r="Q70" s="99">
        <v>0</v>
      </c>
    </row>
    <row r="71" spans="1:17" ht="15.75" hidden="1" thickBot="1" x14ac:dyDescent="0.3">
      <c r="A71" s="95" t="s">
        <v>68</v>
      </c>
      <c r="B71" s="99">
        <v>0</v>
      </c>
      <c r="C71" s="99">
        <v>0</v>
      </c>
      <c r="D71" s="99">
        <v>0</v>
      </c>
      <c r="E71" s="99">
        <v>0</v>
      </c>
      <c r="F71" s="99">
        <v>0</v>
      </c>
      <c r="G71" s="99">
        <v>0</v>
      </c>
      <c r="H71" s="99">
        <v>0</v>
      </c>
      <c r="I71" s="99">
        <v>0</v>
      </c>
      <c r="J71" s="99">
        <v>0</v>
      </c>
      <c r="K71" s="99">
        <v>0</v>
      </c>
      <c r="L71" s="99">
        <v>0</v>
      </c>
      <c r="M71" s="99">
        <v>0</v>
      </c>
      <c r="N71" s="99">
        <v>0</v>
      </c>
      <c r="O71" s="99">
        <v>0</v>
      </c>
      <c r="P71" s="99">
        <v>0</v>
      </c>
      <c r="Q71" s="99">
        <v>0</v>
      </c>
    </row>
    <row r="72" spans="1:17" ht="15.75" hidden="1" thickBot="1" x14ac:dyDescent="0.3">
      <c r="A72" s="95" t="s">
        <v>69</v>
      </c>
      <c r="B72" s="99">
        <v>0</v>
      </c>
      <c r="C72" s="99">
        <v>0</v>
      </c>
      <c r="D72" s="99">
        <v>0</v>
      </c>
      <c r="E72" s="99">
        <v>0</v>
      </c>
      <c r="F72" s="99">
        <v>0</v>
      </c>
      <c r="G72" s="99">
        <v>0</v>
      </c>
      <c r="H72" s="99">
        <v>0</v>
      </c>
      <c r="I72" s="99">
        <v>0</v>
      </c>
      <c r="J72" s="99">
        <v>0</v>
      </c>
      <c r="K72" s="99">
        <v>0</v>
      </c>
      <c r="L72" s="99">
        <v>0</v>
      </c>
      <c r="M72" s="99">
        <v>0</v>
      </c>
      <c r="N72" s="99">
        <v>0</v>
      </c>
      <c r="O72" s="99">
        <v>0</v>
      </c>
      <c r="P72" s="99">
        <v>0</v>
      </c>
      <c r="Q72" s="99">
        <v>0</v>
      </c>
    </row>
    <row r="73" spans="1:17" ht="15.75" hidden="1" thickBot="1" x14ac:dyDescent="0.3">
      <c r="A73" s="95" t="s">
        <v>70</v>
      </c>
      <c r="B73" s="99">
        <v>0</v>
      </c>
      <c r="C73" s="99">
        <v>0</v>
      </c>
      <c r="D73" s="99">
        <v>0</v>
      </c>
      <c r="E73" s="99">
        <v>0</v>
      </c>
      <c r="F73" s="99">
        <v>0</v>
      </c>
      <c r="G73" s="99">
        <v>0</v>
      </c>
      <c r="H73" s="99">
        <v>0</v>
      </c>
      <c r="I73" s="99">
        <v>0</v>
      </c>
      <c r="J73" s="99">
        <v>0</v>
      </c>
      <c r="K73" s="99">
        <v>0</v>
      </c>
      <c r="L73" s="99">
        <v>0</v>
      </c>
      <c r="M73" s="99">
        <v>0</v>
      </c>
      <c r="N73" s="99">
        <v>0</v>
      </c>
      <c r="O73" s="99">
        <v>0</v>
      </c>
      <c r="P73" s="99">
        <v>0</v>
      </c>
      <c r="Q73" s="99">
        <v>0</v>
      </c>
    </row>
    <row r="74" spans="1:17" ht="15.75" hidden="1" thickBot="1" x14ac:dyDescent="0.3">
      <c r="A74" s="95" t="s">
        <v>71</v>
      </c>
      <c r="B74" s="99">
        <v>0</v>
      </c>
      <c r="C74" s="99">
        <v>0</v>
      </c>
      <c r="D74" s="99">
        <v>0</v>
      </c>
      <c r="E74" s="99">
        <v>0</v>
      </c>
      <c r="F74" s="99">
        <v>0</v>
      </c>
      <c r="G74" s="99">
        <v>0</v>
      </c>
      <c r="H74" s="99">
        <v>0</v>
      </c>
      <c r="I74" s="99">
        <v>0</v>
      </c>
      <c r="J74" s="99">
        <v>0</v>
      </c>
      <c r="K74" s="99">
        <v>0</v>
      </c>
      <c r="L74" s="99">
        <v>0</v>
      </c>
      <c r="M74" s="99">
        <v>0</v>
      </c>
      <c r="N74" s="99">
        <v>0</v>
      </c>
      <c r="O74" s="99">
        <v>0</v>
      </c>
      <c r="P74" s="99">
        <v>0</v>
      </c>
      <c r="Q74" s="99">
        <v>0</v>
      </c>
    </row>
    <row r="75" spans="1:17" ht="15.75" hidden="1" thickBot="1" x14ac:dyDescent="0.3">
      <c r="A75" s="95" t="s">
        <v>72</v>
      </c>
      <c r="B75" s="99">
        <v>0</v>
      </c>
      <c r="C75" s="99">
        <v>0</v>
      </c>
      <c r="D75" s="99">
        <v>0</v>
      </c>
      <c r="E75" s="99">
        <v>0</v>
      </c>
      <c r="F75" s="99">
        <v>0</v>
      </c>
      <c r="G75" s="99">
        <v>0</v>
      </c>
      <c r="H75" s="99">
        <v>0</v>
      </c>
      <c r="I75" s="99">
        <v>0</v>
      </c>
      <c r="J75" s="99">
        <v>0</v>
      </c>
      <c r="K75" s="99">
        <v>0</v>
      </c>
      <c r="L75" s="99">
        <v>0</v>
      </c>
      <c r="M75" s="99">
        <v>0</v>
      </c>
      <c r="N75" s="99">
        <v>0</v>
      </c>
      <c r="O75" s="99">
        <v>0</v>
      </c>
      <c r="P75" s="99">
        <v>0</v>
      </c>
      <c r="Q75" s="99">
        <v>0</v>
      </c>
    </row>
    <row r="76" spans="1:17" ht="15.75" hidden="1" thickBot="1" x14ac:dyDescent="0.3">
      <c r="A76" s="95" t="s">
        <v>73</v>
      </c>
      <c r="B76" s="99">
        <v>3083.5199999999991</v>
      </c>
      <c r="C76" s="99">
        <v>1505.4000000000003</v>
      </c>
      <c r="D76" s="99">
        <v>474.06000000000012</v>
      </c>
      <c r="E76" s="99">
        <v>391.8599999999999</v>
      </c>
      <c r="F76" s="99">
        <v>633.59999999999991</v>
      </c>
      <c r="G76" s="99">
        <v>81</v>
      </c>
      <c r="H76" s="99">
        <v>0</v>
      </c>
      <c r="I76" s="99">
        <v>0</v>
      </c>
      <c r="J76" s="99">
        <v>5954.21</v>
      </c>
      <c r="K76" s="99">
        <v>101.47999999999996</v>
      </c>
      <c r="L76" s="99">
        <v>209.04000000000008</v>
      </c>
      <c r="M76" s="99">
        <v>163.80000000000004</v>
      </c>
      <c r="N76" s="99">
        <v>278.71000000000004</v>
      </c>
      <c r="O76" s="99">
        <v>847.9799999999999</v>
      </c>
      <c r="P76" s="99">
        <v>145.32</v>
      </c>
      <c r="Q76" s="99">
        <v>13869.98</v>
      </c>
    </row>
    <row r="77" spans="1:17" ht="15.75" hidden="1" thickBot="1" x14ac:dyDescent="0.3">
      <c r="A77" s="95" t="s">
        <v>74</v>
      </c>
      <c r="B77" s="99">
        <v>10765.080000000002</v>
      </c>
      <c r="C77" s="99">
        <v>5255.7</v>
      </c>
      <c r="D77" s="99">
        <v>1654.92</v>
      </c>
      <c r="E77" s="99">
        <v>1368</v>
      </c>
      <c r="F77" s="99">
        <v>2869.02</v>
      </c>
      <c r="G77" s="99">
        <v>282.71999999999997</v>
      </c>
      <c r="H77" s="99">
        <v>0</v>
      </c>
      <c r="I77" s="99">
        <v>0</v>
      </c>
      <c r="J77" s="99">
        <v>23513.510000000002</v>
      </c>
      <c r="K77" s="99">
        <v>354.15000000000009</v>
      </c>
      <c r="L77" s="99">
        <v>725.56000000000006</v>
      </c>
      <c r="M77" s="99">
        <v>567.58000000000004</v>
      </c>
      <c r="N77" s="99">
        <v>1046.44</v>
      </c>
      <c r="O77" s="99">
        <v>2960.5199999999995</v>
      </c>
      <c r="P77" s="99">
        <v>507.23999999999995</v>
      </c>
      <c r="Q77" s="99">
        <v>51870.439999999995</v>
      </c>
    </row>
    <row r="78" spans="1:17" ht="15.75" hidden="1" thickBot="1" x14ac:dyDescent="0.3">
      <c r="A78" s="95" t="s">
        <v>75</v>
      </c>
      <c r="B78" s="99">
        <v>8433.4199999999983</v>
      </c>
      <c r="C78" s="99">
        <v>4117.3799999999992</v>
      </c>
      <c r="D78" s="99">
        <v>1296.48</v>
      </c>
      <c r="E78" s="99">
        <v>1071.6599999999999</v>
      </c>
      <c r="F78" s="99">
        <v>1859.9400000000003</v>
      </c>
      <c r="G78" s="99">
        <v>221.52000000000007</v>
      </c>
      <c r="H78" s="99">
        <v>0</v>
      </c>
      <c r="I78" s="99">
        <v>0</v>
      </c>
      <c r="J78" s="99">
        <v>13635.470000000001</v>
      </c>
      <c r="K78" s="99">
        <v>123.83999999999997</v>
      </c>
      <c r="L78" s="99">
        <v>251.34000000000009</v>
      </c>
      <c r="M78" s="99">
        <v>199.25999999999993</v>
      </c>
      <c r="N78" s="99">
        <v>1332.83</v>
      </c>
      <c r="O78" s="99">
        <v>2319.2399999999998</v>
      </c>
      <c r="P78" s="99">
        <v>397.44</v>
      </c>
      <c r="Q78" s="99">
        <v>35259.819999999992</v>
      </c>
    </row>
    <row r="79" spans="1:17" ht="15.75" hidden="1" thickBot="1" x14ac:dyDescent="0.3">
      <c r="A79" s="95" t="s">
        <v>76</v>
      </c>
      <c r="B79" s="99">
        <v>0</v>
      </c>
      <c r="C79" s="99">
        <v>0</v>
      </c>
      <c r="D79" s="99">
        <v>0</v>
      </c>
      <c r="E79" s="99">
        <v>0</v>
      </c>
      <c r="F79" s="99">
        <v>0</v>
      </c>
      <c r="G79" s="99">
        <v>0</v>
      </c>
      <c r="H79" s="99">
        <v>0</v>
      </c>
      <c r="I79" s="99">
        <v>0</v>
      </c>
      <c r="J79" s="99">
        <v>0</v>
      </c>
      <c r="K79" s="99">
        <v>0</v>
      </c>
      <c r="L79" s="99">
        <v>0</v>
      </c>
      <c r="M79" s="99">
        <v>0</v>
      </c>
      <c r="N79" s="99">
        <v>0</v>
      </c>
      <c r="O79" s="99">
        <v>0</v>
      </c>
      <c r="P79" s="99">
        <v>0</v>
      </c>
      <c r="Q79" s="99">
        <v>0</v>
      </c>
    </row>
    <row r="80" spans="1:17" ht="15.75" hidden="1" thickBot="1" x14ac:dyDescent="0.3">
      <c r="A80" s="95" t="s">
        <v>77</v>
      </c>
      <c r="B80" s="99">
        <v>13477.32</v>
      </c>
      <c r="C80" s="99">
        <v>6579.8399999999992</v>
      </c>
      <c r="D80" s="99">
        <v>2071.8599999999997</v>
      </c>
      <c r="E80" s="99">
        <v>1712.6400000000003</v>
      </c>
      <c r="F80" s="99">
        <v>833.16000000000008</v>
      </c>
      <c r="G80" s="99">
        <v>354</v>
      </c>
      <c r="H80" s="99">
        <v>0</v>
      </c>
      <c r="I80" s="99">
        <v>0</v>
      </c>
      <c r="J80" s="99">
        <v>6541.87</v>
      </c>
      <c r="K80" s="99">
        <v>227.92999999999995</v>
      </c>
      <c r="L80" s="99">
        <v>465.06000000000006</v>
      </c>
      <c r="M80" s="99">
        <v>362.66999999999996</v>
      </c>
      <c r="N80" s="99">
        <v>2010.2200000000003</v>
      </c>
      <c r="O80" s="99">
        <v>3706.3799999999997</v>
      </c>
      <c r="P80" s="99">
        <v>635.04000000000008</v>
      </c>
      <c r="Q80" s="99">
        <v>38977.99</v>
      </c>
    </row>
    <row r="81" spans="1:17" ht="15.75" hidden="1" thickBot="1" x14ac:dyDescent="0.3">
      <c r="A81" s="95" t="s">
        <v>78</v>
      </c>
      <c r="B81" s="99">
        <v>0</v>
      </c>
      <c r="C81" s="99">
        <v>0</v>
      </c>
      <c r="D81" s="99">
        <v>0</v>
      </c>
      <c r="E81" s="99">
        <v>0</v>
      </c>
      <c r="F81" s="99">
        <v>0</v>
      </c>
      <c r="G81" s="99">
        <v>0</v>
      </c>
      <c r="H81" s="99">
        <v>0</v>
      </c>
      <c r="I81" s="99">
        <v>0</v>
      </c>
      <c r="J81" s="99">
        <v>0</v>
      </c>
      <c r="K81" s="99">
        <v>0</v>
      </c>
      <c r="L81" s="99">
        <v>0</v>
      </c>
      <c r="M81" s="99">
        <v>0</v>
      </c>
      <c r="N81" s="99">
        <v>0</v>
      </c>
      <c r="O81" s="99">
        <v>0</v>
      </c>
      <c r="P81" s="99">
        <v>0</v>
      </c>
      <c r="Q81" s="99">
        <v>0</v>
      </c>
    </row>
    <row r="82" spans="1:17" ht="15.75" hidden="1" thickBot="1" x14ac:dyDescent="0.3">
      <c r="A82" s="95" t="s">
        <v>79</v>
      </c>
      <c r="B82" s="99">
        <v>0</v>
      </c>
      <c r="C82" s="99">
        <v>0</v>
      </c>
      <c r="D82" s="99">
        <v>0</v>
      </c>
      <c r="E82" s="99">
        <v>0</v>
      </c>
      <c r="F82" s="99">
        <v>0</v>
      </c>
      <c r="G82" s="99">
        <v>0</v>
      </c>
      <c r="H82" s="99">
        <v>0</v>
      </c>
      <c r="I82" s="99">
        <v>0</v>
      </c>
      <c r="J82" s="99">
        <v>0</v>
      </c>
      <c r="K82" s="99">
        <v>0</v>
      </c>
      <c r="L82" s="99">
        <v>0</v>
      </c>
      <c r="M82" s="99">
        <v>0</v>
      </c>
      <c r="N82" s="99">
        <v>0</v>
      </c>
      <c r="O82" s="99">
        <v>0</v>
      </c>
      <c r="P82" s="99">
        <v>0</v>
      </c>
      <c r="Q82" s="99">
        <v>0</v>
      </c>
    </row>
    <row r="83" spans="1:17" ht="15.75" hidden="1" thickBot="1" x14ac:dyDescent="0.3">
      <c r="A83" s="95" t="s">
        <v>80</v>
      </c>
      <c r="B83" s="99">
        <v>0</v>
      </c>
      <c r="C83" s="99">
        <v>0</v>
      </c>
      <c r="D83" s="99">
        <v>0</v>
      </c>
      <c r="E83" s="99">
        <v>0</v>
      </c>
      <c r="F83" s="99">
        <v>0</v>
      </c>
      <c r="G83" s="99">
        <v>0</v>
      </c>
      <c r="H83" s="99">
        <v>0</v>
      </c>
      <c r="I83" s="99">
        <v>0</v>
      </c>
      <c r="J83" s="99">
        <v>0</v>
      </c>
      <c r="K83" s="99">
        <v>0</v>
      </c>
      <c r="L83" s="99">
        <v>0</v>
      </c>
      <c r="M83" s="99">
        <v>0</v>
      </c>
      <c r="N83" s="99">
        <v>0</v>
      </c>
      <c r="O83" s="99">
        <v>0</v>
      </c>
      <c r="P83" s="99">
        <v>0</v>
      </c>
      <c r="Q83" s="99">
        <v>0</v>
      </c>
    </row>
    <row r="84" spans="1:17" ht="15.75" hidden="1" thickBot="1" x14ac:dyDescent="0.3">
      <c r="A84" s="95" t="s">
        <v>81</v>
      </c>
      <c r="B84" s="99">
        <v>2249.6799999999998</v>
      </c>
      <c r="C84" s="99">
        <v>1103</v>
      </c>
      <c r="D84" s="99">
        <v>342.6</v>
      </c>
      <c r="E84" s="99">
        <v>283.16000000000003</v>
      </c>
      <c r="F84" s="99">
        <v>492.92</v>
      </c>
      <c r="G84" s="99">
        <v>59.44</v>
      </c>
      <c r="H84" s="99">
        <v>0</v>
      </c>
      <c r="I84" s="99">
        <v>139.84</v>
      </c>
      <c r="J84" s="99">
        <v>6669.93</v>
      </c>
      <c r="K84" s="99">
        <v>36.72</v>
      </c>
      <c r="L84" s="99">
        <v>76.92</v>
      </c>
      <c r="M84" s="99">
        <v>57.68</v>
      </c>
      <c r="N84" s="99">
        <v>206.27</v>
      </c>
      <c r="O84" s="99">
        <v>592.55999999999995</v>
      </c>
      <c r="P84" s="99">
        <v>106.64</v>
      </c>
      <c r="Q84" s="99">
        <v>12417.359999999999</v>
      </c>
    </row>
    <row r="85" spans="1:17" ht="15.75" hidden="1" thickBot="1" x14ac:dyDescent="0.3">
      <c r="A85" s="95" t="s">
        <v>82</v>
      </c>
      <c r="B85" s="99">
        <v>0</v>
      </c>
      <c r="C85" s="99">
        <v>0</v>
      </c>
      <c r="D85" s="99">
        <v>0</v>
      </c>
      <c r="E85" s="99">
        <v>0</v>
      </c>
      <c r="F85" s="99">
        <v>0</v>
      </c>
      <c r="G85" s="99">
        <v>0</v>
      </c>
      <c r="H85" s="99">
        <v>0</v>
      </c>
      <c r="I85" s="99">
        <v>0</v>
      </c>
      <c r="J85" s="99">
        <v>0</v>
      </c>
      <c r="K85" s="99">
        <v>0</v>
      </c>
      <c r="L85" s="99">
        <v>0</v>
      </c>
      <c r="M85" s="99">
        <v>0</v>
      </c>
      <c r="N85" s="99">
        <v>0</v>
      </c>
      <c r="O85" s="99">
        <v>0</v>
      </c>
      <c r="P85" s="99">
        <v>0</v>
      </c>
      <c r="Q85" s="99">
        <v>0</v>
      </c>
    </row>
    <row r="86" spans="1:17" ht="15.75" hidden="1" thickBot="1" x14ac:dyDescent="0.3">
      <c r="A86" s="95" t="s">
        <v>83</v>
      </c>
      <c r="B86" s="99">
        <v>0</v>
      </c>
      <c r="C86" s="99">
        <v>0</v>
      </c>
      <c r="D86" s="99">
        <v>0</v>
      </c>
      <c r="E86" s="99">
        <v>0</v>
      </c>
      <c r="F86" s="99">
        <v>0</v>
      </c>
      <c r="G86" s="99">
        <v>0</v>
      </c>
      <c r="H86" s="99">
        <v>0</v>
      </c>
      <c r="I86" s="99">
        <v>0</v>
      </c>
      <c r="J86" s="99">
        <v>0</v>
      </c>
      <c r="K86" s="99">
        <v>0</v>
      </c>
      <c r="L86" s="99">
        <v>0</v>
      </c>
      <c r="M86" s="99">
        <v>0</v>
      </c>
      <c r="N86" s="99">
        <v>0</v>
      </c>
      <c r="O86" s="99">
        <v>0</v>
      </c>
      <c r="P86" s="99">
        <v>0</v>
      </c>
      <c r="Q86" s="99">
        <v>0</v>
      </c>
    </row>
    <row r="87" spans="1:17" ht="15.75" hidden="1" thickBot="1" x14ac:dyDescent="0.3">
      <c r="A87" s="95" t="s">
        <v>84</v>
      </c>
      <c r="B87" s="99">
        <v>6640.79</v>
      </c>
      <c r="C87" s="99">
        <v>3248.91</v>
      </c>
      <c r="D87" s="99">
        <v>1016.1799999999998</v>
      </c>
      <c r="E87" s="99">
        <v>839.97000000000014</v>
      </c>
      <c r="F87" s="99">
        <v>1586.2700000000004</v>
      </c>
      <c r="G87" s="99">
        <v>174.92999999999995</v>
      </c>
      <c r="H87" s="99">
        <v>0</v>
      </c>
      <c r="I87" s="99">
        <v>423.36999999999989</v>
      </c>
      <c r="J87" s="99">
        <v>10998.99</v>
      </c>
      <c r="K87" s="99">
        <v>108.01000000000002</v>
      </c>
      <c r="L87" s="99">
        <v>223.17000000000007</v>
      </c>
      <c r="M87" s="99">
        <v>171.72999999999996</v>
      </c>
      <c r="N87" s="99">
        <v>422.11999999999995</v>
      </c>
      <c r="O87" s="99">
        <v>1788.4900000000007</v>
      </c>
      <c r="P87" s="99">
        <v>313.82000000000011</v>
      </c>
      <c r="Q87" s="99">
        <v>27956.750000000007</v>
      </c>
    </row>
    <row r="88" spans="1:17" ht="15.75" hidden="1" thickBot="1" x14ac:dyDescent="0.3">
      <c r="A88" s="95" t="s">
        <v>85</v>
      </c>
      <c r="B88" s="99">
        <v>0</v>
      </c>
      <c r="C88" s="99">
        <v>0</v>
      </c>
      <c r="D88" s="99">
        <v>0</v>
      </c>
      <c r="E88" s="99">
        <v>0</v>
      </c>
      <c r="F88" s="99">
        <v>0</v>
      </c>
      <c r="G88" s="99">
        <v>0</v>
      </c>
      <c r="H88" s="99">
        <v>0</v>
      </c>
      <c r="I88" s="99">
        <v>0</v>
      </c>
      <c r="J88" s="99">
        <v>0</v>
      </c>
      <c r="K88" s="99">
        <v>0</v>
      </c>
      <c r="L88" s="99">
        <v>0</v>
      </c>
      <c r="M88" s="99">
        <v>0</v>
      </c>
      <c r="N88" s="99">
        <v>0</v>
      </c>
      <c r="O88" s="99">
        <v>0</v>
      </c>
      <c r="P88" s="99">
        <v>0</v>
      </c>
      <c r="Q88" s="99">
        <v>0</v>
      </c>
    </row>
    <row r="89" spans="1:17" ht="15.75" hidden="1" thickBot="1" x14ac:dyDescent="0.3">
      <c r="A89" s="95" t="s">
        <v>86</v>
      </c>
      <c r="B89" s="99">
        <v>2531.1</v>
      </c>
      <c r="C89" s="99">
        <v>1230.54</v>
      </c>
      <c r="D89" s="99">
        <v>392.7</v>
      </c>
      <c r="E89" s="99">
        <v>324.66000000000003</v>
      </c>
      <c r="F89" s="99">
        <v>818.4</v>
      </c>
      <c r="G89" s="99">
        <v>66.11999999999999</v>
      </c>
      <c r="H89" s="99">
        <v>0</v>
      </c>
      <c r="I89" s="99">
        <v>173.04</v>
      </c>
      <c r="J89" s="99">
        <v>3794.3599999999997</v>
      </c>
      <c r="K89" s="99">
        <v>34.979999999999997</v>
      </c>
      <c r="L89" s="99">
        <v>79.679999999999993</v>
      </c>
      <c r="M89" s="99">
        <v>58.32</v>
      </c>
      <c r="N89" s="99">
        <v>113.74000000000001</v>
      </c>
      <c r="O89" s="99">
        <v>725.1</v>
      </c>
      <c r="P89" s="99">
        <v>118.56000000000002</v>
      </c>
      <c r="Q89" s="99">
        <v>10461.299999999999</v>
      </c>
    </row>
    <row r="90" spans="1:17" ht="30.75" hidden="1" thickBot="1" x14ac:dyDescent="0.3">
      <c r="A90" s="95" t="s">
        <v>367</v>
      </c>
      <c r="B90" s="99">
        <v>0</v>
      </c>
      <c r="C90" s="99">
        <v>0</v>
      </c>
      <c r="D90" s="99">
        <v>0</v>
      </c>
      <c r="E90" s="99">
        <v>0</v>
      </c>
      <c r="F90" s="99">
        <v>0</v>
      </c>
      <c r="G90" s="99">
        <v>0</v>
      </c>
      <c r="H90" s="99">
        <v>0</v>
      </c>
      <c r="I90" s="99">
        <v>0</v>
      </c>
      <c r="J90" s="99">
        <v>0</v>
      </c>
      <c r="K90" s="99">
        <v>0</v>
      </c>
      <c r="L90" s="99">
        <v>0</v>
      </c>
      <c r="M90" s="99">
        <v>0</v>
      </c>
      <c r="N90" s="99">
        <v>0</v>
      </c>
      <c r="O90" s="99">
        <v>0</v>
      </c>
      <c r="P90" s="99">
        <v>0</v>
      </c>
      <c r="Q90" s="99">
        <v>0</v>
      </c>
    </row>
    <row r="91" spans="1:17" ht="15.75" hidden="1" thickBot="1" x14ac:dyDescent="0.3">
      <c r="A91" s="95" t="s">
        <v>87</v>
      </c>
      <c r="B91" s="99">
        <v>0</v>
      </c>
      <c r="C91" s="99">
        <v>0</v>
      </c>
      <c r="D91" s="99">
        <v>0</v>
      </c>
      <c r="E91" s="99">
        <v>0</v>
      </c>
      <c r="F91" s="99">
        <v>0</v>
      </c>
      <c r="G91" s="99">
        <v>0</v>
      </c>
      <c r="H91" s="99">
        <v>0</v>
      </c>
      <c r="I91" s="99">
        <v>0</v>
      </c>
      <c r="J91" s="99">
        <v>0</v>
      </c>
      <c r="K91" s="99">
        <v>0</v>
      </c>
      <c r="L91" s="99">
        <v>0</v>
      </c>
      <c r="M91" s="99">
        <v>0</v>
      </c>
      <c r="N91" s="99">
        <v>0</v>
      </c>
      <c r="O91" s="99">
        <v>0</v>
      </c>
      <c r="P91" s="99">
        <v>0</v>
      </c>
      <c r="Q91" s="99">
        <v>0</v>
      </c>
    </row>
    <row r="92" spans="1:17" ht="15.75" hidden="1" thickBot="1" x14ac:dyDescent="0.3">
      <c r="A92" s="95" t="s">
        <v>368</v>
      </c>
      <c r="B92" s="99">
        <v>0</v>
      </c>
      <c r="C92" s="99">
        <v>0</v>
      </c>
      <c r="D92" s="99">
        <v>0</v>
      </c>
      <c r="E92" s="99">
        <v>0</v>
      </c>
      <c r="F92" s="99">
        <v>0</v>
      </c>
      <c r="G92" s="99">
        <v>0</v>
      </c>
      <c r="H92" s="99">
        <v>0</v>
      </c>
      <c r="I92" s="99">
        <v>0</v>
      </c>
      <c r="J92" s="99">
        <v>0</v>
      </c>
      <c r="K92" s="99">
        <v>0</v>
      </c>
      <c r="L92" s="99">
        <v>0</v>
      </c>
      <c r="M92" s="99">
        <v>0</v>
      </c>
      <c r="N92" s="99">
        <v>0</v>
      </c>
      <c r="O92" s="99">
        <v>0</v>
      </c>
      <c r="P92" s="99">
        <v>0</v>
      </c>
      <c r="Q92" s="99">
        <v>0</v>
      </c>
    </row>
    <row r="93" spans="1:17" ht="15.75" hidden="1" thickBot="1" x14ac:dyDescent="0.3">
      <c r="A93" s="95" t="s">
        <v>88</v>
      </c>
      <c r="B93" s="99">
        <v>1782.5</v>
      </c>
      <c r="C93" s="99">
        <v>873.94999999999993</v>
      </c>
      <c r="D93" s="99">
        <v>271.45</v>
      </c>
      <c r="E93" s="99">
        <v>224.35</v>
      </c>
      <c r="F93" s="99">
        <v>259</v>
      </c>
      <c r="G93" s="99">
        <v>47.1</v>
      </c>
      <c r="H93" s="99">
        <v>0</v>
      </c>
      <c r="I93" s="99">
        <v>0</v>
      </c>
      <c r="J93" s="99">
        <v>4743.8999999999996</v>
      </c>
      <c r="K93" s="99">
        <v>33.25</v>
      </c>
      <c r="L93" s="99">
        <v>69.25</v>
      </c>
      <c r="M93" s="99">
        <v>52.65</v>
      </c>
      <c r="N93" s="99">
        <v>70.350000000000009</v>
      </c>
      <c r="O93" s="99">
        <v>469.5</v>
      </c>
      <c r="P93" s="99">
        <v>84.5</v>
      </c>
      <c r="Q93" s="99">
        <v>8981.75</v>
      </c>
    </row>
    <row r="94" spans="1:17" ht="15.75" hidden="1" thickBot="1" x14ac:dyDescent="0.3">
      <c r="A94" s="95" t="s">
        <v>89</v>
      </c>
      <c r="B94" s="99">
        <v>0</v>
      </c>
      <c r="C94" s="99">
        <v>0</v>
      </c>
      <c r="D94" s="99">
        <v>0</v>
      </c>
      <c r="E94" s="99">
        <v>0</v>
      </c>
      <c r="F94" s="99">
        <v>0</v>
      </c>
      <c r="G94" s="99">
        <v>0</v>
      </c>
      <c r="H94" s="99">
        <v>0</v>
      </c>
      <c r="I94" s="99">
        <v>0</v>
      </c>
      <c r="J94" s="99">
        <v>0</v>
      </c>
      <c r="K94" s="99">
        <v>0</v>
      </c>
      <c r="L94" s="99">
        <v>0</v>
      </c>
      <c r="M94" s="99">
        <v>0</v>
      </c>
      <c r="N94" s="99">
        <v>0</v>
      </c>
      <c r="O94" s="99">
        <v>0</v>
      </c>
      <c r="P94" s="99">
        <v>0</v>
      </c>
      <c r="Q94" s="99">
        <v>0</v>
      </c>
    </row>
    <row r="95" spans="1:17" ht="16.5" thickBot="1" x14ac:dyDescent="0.3">
      <c r="A95" s="98" t="s">
        <v>369</v>
      </c>
      <c r="B95" s="101">
        <v>713894.28</v>
      </c>
      <c r="C95" s="101">
        <v>348553.76</v>
      </c>
      <c r="D95" s="101">
        <v>109704.19999999998</v>
      </c>
      <c r="E95" s="101">
        <v>43082.520000000011</v>
      </c>
      <c r="F95" s="101">
        <v>101762.09999999999</v>
      </c>
      <c r="G95" s="101">
        <v>12705.300000000001</v>
      </c>
      <c r="H95" s="101">
        <v>8466.0600000000013</v>
      </c>
      <c r="I95" s="101">
        <v>1783.5499999999997</v>
      </c>
      <c r="J95" s="101">
        <v>835044.18000000017</v>
      </c>
      <c r="K95" s="101">
        <v>22943.82</v>
      </c>
      <c r="L95" s="101">
        <v>47830.83</v>
      </c>
      <c r="M95" s="101">
        <v>37285.039999999994</v>
      </c>
      <c r="N95" s="101">
        <v>98043.72</v>
      </c>
      <c r="O95" s="101">
        <v>195880.19000000003</v>
      </c>
      <c r="P95" s="101">
        <v>35112.999999999993</v>
      </c>
      <c r="Q95" s="101">
        <v>2612092.5500000007</v>
      </c>
    </row>
  </sheetData>
  <autoFilter ref="A1:Q95">
    <filterColumn colId="0">
      <filters>
        <filter val="Всего перечень МКД"/>
      </filters>
    </filterColumn>
  </autoFilter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zoomScaleNormal="100" workbookViewId="0">
      <pane ySplit="3" topLeftCell="A4" activePane="bottomLeft" state="frozen"/>
      <selection sqref="A1:C1"/>
      <selection pane="bottomLeft" sqref="A1:C1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155" t="s">
        <v>97</v>
      </c>
      <c r="B1" s="155"/>
      <c r="C1" s="155"/>
      <c r="D1" s="16"/>
      <c r="E1" s="21"/>
      <c r="F1" s="21"/>
    </row>
    <row r="2" spans="1:8" ht="6.75" customHeight="1" thickBot="1" x14ac:dyDescent="0.3"/>
    <row r="3" spans="1:8" ht="24.75" customHeight="1" thickBot="1" x14ac:dyDescent="0.3">
      <c r="A3" s="159" t="s">
        <v>14</v>
      </c>
      <c r="B3" s="159"/>
      <c r="C3" s="159"/>
      <c r="D3" s="23"/>
      <c r="E3" s="1" t="s">
        <v>91</v>
      </c>
      <c r="F3" s="20"/>
    </row>
    <row r="4" spans="1:8" ht="6" customHeight="1" x14ac:dyDescent="0.25"/>
    <row r="5" spans="1:8" x14ac:dyDescent="0.25">
      <c r="A5" s="153" t="s">
        <v>110</v>
      </c>
      <c r="B5" s="157" t="s">
        <v>145</v>
      </c>
      <c r="C5" s="158"/>
      <c r="E5" s="5"/>
      <c r="F5" s="6"/>
    </row>
    <row r="6" spans="1:8" x14ac:dyDescent="0.25">
      <c r="A6" s="154"/>
      <c r="B6" s="25" t="s">
        <v>98</v>
      </c>
      <c r="C6" s="25" t="s">
        <v>99</v>
      </c>
      <c r="E6" s="5"/>
      <c r="F6" s="6"/>
    </row>
    <row r="7" spans="1:8" s="128" customFormat="1" ht="12.75" x14ac:dyDescent="0.2">
      <c r="A7" s="126" t="s">
        <v>139</v>
      </c>
      <c r="B7" s="127">
        <v>3760503.54</v>
      </c>
      <c r="C7" s="135">
        <v>3619944.97</v>
      </c>
      <c r="E7" s="33"/>
      <c r="F7" s="36"/>
      <c r="G7" s="36"/>
      <c r="H7" s="139"/>
    </row>
    <row r="8" spans="1:8" s="128" customFormat="1" ht="25.5" x14ac:dyDescent="0.2">
      <c r="A8" s="126" t="s">
        <v>113</v>
      </c>
      <c r="B8" s="127">
        <v>451862.89</v>
      </c>
      <c r="C8" s="135">
        <v>426998.66</v>
      </c>
      <c r="E8" s="33"/>
      <c r="F8" s="36"/>
      <c r="G8" s="36"/>
      <c r="H8" s="139"/>
    </row>
    <row r="9" spans="1:8" s="128" customFormat="1" ht="12.75" x14ac:dyDescent="0.25">
      <c r="A9" s="126" t="s">
        <v>140</v>
      </c>
      <c r="B9" s="135">
        <v>1835951.7</v>
      </c>
      <c r="C9" s="135">
        <v>1768458.67</v>
      </c>
      <c r="E9" s="33"/>
      <c r="F9" s="36"/>
      <c r="G9" s="36"/>
    </row>
    <row r="10" spans="1:8" s="128" customFormat="1" ht="25.5" x14ac:dyDescent="0.2">
      <c r="A10" s="126" t="s">
        <v>129</v>
      </c>
      <c r="B10" s="127">
        <v>578092.74</v>
      </c>
      <c r="C10" s="135">
        <v>556115.98</v>
      </c>
      <c r="E10" s="33"/>
      <c r="F10" s="36"/>
      <c r="G10" s="36"/>
      <c r="H10" s="139"/>
    </row>
    <row r="11" spans="1:8" s="128" customFormat="1" ht="12.75" x14ac:dyDescent="0.2">
      <c r="A11" s="126" t="s">
        <v>111</v>
      </c>
      <c r="B11" s="127">
        <v>477871.92</v>
      </c>
      <c r="C11" s="135">
        <v>459741.42</v>
      </c>
      <c r="E11" s="33"/>
      <c r="F11" s="36"/>
      <c r="G11" s="36"/>
      <c r="H11" s="139"/>
    </row>
    <row r="12" spans="1:8" s="128" customFormat="1" ht="12.75" x14ac:dyDescent="0.2">
      <c r="A12" s="126" t="s">
        <v>102</v>
      </c>
      <c r="B12" s="127">
        <v>82098.36</v>
      </c>
      <c r="C12" s="135">
        <v>79174.899999999994</v>
      </c>
      <c r="E12" s="33"/>
      <c r="F12" s="36"/>
      <c r="G12" s="36"/>
      <c r="H12" s="139"/>
    </row>
    <row r="13" spans="1:8" s="128" customFormat="1" ht="12.75" x14ac:dyDescent="0.2">
      <c r="A13" s="126" t="s">
        <v>103</v>
      </c>
      <c r="B13" s="127">
        <v>0</v>
      </c>
      <c r="C13" s="135">
        <v>0</v>
      </c>
      <c r="E13" s="33"/>
      <c r="F13" s="36"/>
      <c r="G13" s="36"/>
      <c r="H13" s="139"/>
    </row>
    <row r="14" spans="1:8" s="128" customFormat="1" ht="12.75" x14ac:dyDescent="0.2">
      <c r="A14" s="126" t="s">
        <v>112</v>
      </c>
      <c r="B14" s="127">
        <v>620180.65</v>
      </c>
      <c r="C14" s="135">
        <v>593859.42000000004</v>
      </c>
      <c r="E14" s="33"/>
      <c r="F14" s="36"/>
      <c r="G14" s="36"/>
      <c r="H14" s="139"/>
    </row>
    <row r="15" spans="1:8" s="128" customFormat="1" ht="12.75" x14ac:dyDescent="0.25">
      <c r="A15" s="126" t="s">
        <v>141</v>
      </c>
      <c r="B15" s="135">
        <v>14400</v>
      </c>
      <c r="C15" s="135">
        <v>14400</v>
      </c>
      <c r="E15" s="33"/>
      <c r="F15" s="36"/>
      <c r="G15" s="36"/>
    </row>
    <row r="16" spans="1:8" s="128" customFormat="1" ht="12.75" x14ac:dyDescent="0.25">
      <c r="A16" s="126" t="s">
        <v>114</v>
      </c>
      <c r="B16" s="135">
        <v>1034178.18</v>
      </c>
      <c r="C16" s="135">
        <v>992075.15</v>
      </c>
      <c r="E16" s="33"/>
      <c r="F16" s="36"/>
      <c r="G16" s="36"/>
    </row>
    <row r="17" spans="1:8" s="128" customFormat="1" ht="12.75" x14ac:dyDescent="0.25">
      <c r="A17" s="126" t="s">
        <v>142</v>
      </c>
      <c r="B17" s="135">
        <v>245473.62</v>
      </c>
      <c r="C17" s="135">
        <v>235552.62</v>
      </c>
      <c r="E17" s="33"/>
      <c r="F17" s="36"/>
      <c r="G17" s="36"/>
    </row>
    <row r="18" spans="1:8" s="128" customFormat="1" ht="12.75" x14ac:dyDescent="0.2">
      <c r="A18" s="126" t="s">
        <v>115</v>
      </c>
      <c r="B18" s="127">
        <v>0</v>
      </c>
      <c r="C18" s="135">
        <v>0</v>
      </c>
      <c r="E18" s="33"/>
      <c r="F18" s="36"/>
      <c r="G18" s="36"/>
      <c r="H18" s="139"/>
    </row>
    <row r="19" spans="1:8" s="128" customFormat="1" ht="12.75" x14ac:dyDescent="0.25">
      <c r="A19" s="126" t="s">
        <v>372</v>
      </c>
      <c r="B19" s="135">
        <v>328797.77</v>
      </c>
      <c r="C19" s="135">
        <v>314471.49</v>
      </c>
      <c r="E19" s="33"/>
      <c r="F19" s="36"/>
      <c r="G19" s="36"/>
    </row>
    <row r="20" spans="1:8" s="128" customFormat="1" ht="12.75" x14ac:dyDescent="0.25">
      <c r="A20" s="126" t="s">
        <v>143</v>
      </c>
      <c r="B20" s="127">
        <v>0</v>
      </c>
      <c r="C20" s="135">
        <v>17.52</v>
      </c>
      <c r="E20" s="33"/>
      <c r="F20" s="36"/>
      <c r="G20" s="36"/>
    </row>
    <row r="21" spans="1:8" s="128" customFormat="1" ht="25.5" x14ac:dyDescent="0.25">
      <c r="A21" s="126" t="s">
        <v>116</v>
      </c>
      <c r="B21" s="127">
        <v>1197820.8799999999</v>
      </c>
      <c r="C21" s="135">
        <v>1385252.76</v>
      </c>
      <c r="E21" s="33"/>
      <c r="F21" s="36"/>
      <c r="G21" s="36"/>
    </row>
    <row r="22" spans="1:8" s="128" customFormat="1" ht="25.5" x14ac:dyDescent="0.25">
      <c r="A22" s="126" t="s">
        <v>117</v>
      </c>
      <c r="B22" s="127">
        <v>5686157.7699999996</v>
      </c>
      <c r="C22" s="135">
        <v>6727050.25</v>
      </c>
      <c r="E22" s="33"/>
      <c r="F22" s="36"/>
      <c r="G22" s="36"/>
    </row>
    <row r="23" spans="1:8" s="128" customFormat="1" ht="12.75" x14ac:dyDescent="0.25">
      <c r="A23" s="126" t="s">
        <v>118</v>
      </c>
      <c r="B23" s="135">
        <v>177204.96</v>
      </c>
      <c r="C23" s="135">
        <v>170757.13</v>
      </c>
      <c r="E23" s="33"/>
      <c r="F23" s="36"/>
      <c r="G23" s="36"/>
    </row>
    <row r="24" spans="1:8" s="128" customFormat="1" ht="12.75" x14ac:dyDescent="0.2">
      <c r="A24" s="126" t="s">
        <v>119</v>
      </c>
      <c r="B24" s="127">
        <v>134214.26</v>
      </c>
      <c r="C24" s="135">
        <v>123801.24</v>
      </c>
      <c r="E24" s="33"/>
      <c r="F24" s="36"/>
      <c r="G24" s="36"/>
      <c r="H24" s="139"/>
    </row>
    <row r="25" spans="1:8" s="128" customFormat="1" ht="12.75" x14ac:dyDescent="0.25">
      <c r="A25" s="126" t="s">
        <v>120</v>
      </c>
      <c r="B25" s="135">
        <v>5095.32</v>
      </c>
      <c r="C25" s="135">
        <v>5095.32</v>
      </c>
      <c r="E25" s="33"/>
      <c r="F25" s="36"/>
      <c r="G25" s="36"/>
    </row>
    <row r="26" spans="1:8" s="128" customFormat="1" ht="12.75" x14ac:dyDescent="0.2">
      <c r="A26" s="126" t="s">
        <v>180</v>
      </c>
      <c r="B26" s="127">
        <v>0</v>
      </c>
      <c r="C26" s="135">
        <v>0</v>
      </c>
      <c r="E26" s="33"/>
      <c r="F26" s="142"/>
      <c r="G26" s="142"/>
      <c r="H26" s="139"/>
    </row>
    <row r="27" spans="1:8" s="128" customFormat="1" ht="12.75" x14ac:dyDescent="0.2">
      <c r="A27" s="126" t="s">
        <v>100</v>
      </c>
      <c r="B27" s="127">
        <v>123250</v>
      </c>
      <c r="C27" s="135">
        <v>106885</v>
      </c>
      <c r="E27" s="33"/>
      <c r="F27" s="142"/>
      <c r="G27" s="142"/>
      <c r="H27" s="139"/>
    </row>
    <row r="28" spans="1:8" x14ac:dyDescent="0.25">
      <c r="A28" s="17" t="s">
        <v>144</v>
      </c>
      <c r="B28" s="28">
        <f>SUM(B7:B27)</f>
        <v>16753154.560000001</v>
      </c>
      <c r="C28" s="28">
        <f>SUM(C7:C27)</f>
        <v>17579652.5</v>
      </c>
      <c r="E28" s="34"/>
      <c r="F28" s="47"/>
      <c r="G28" s="47"/>
    </row>
    <row r="29" spans="1:8" ht="15" x14ac:dyDescent="0.25">
      <c r="B29" s="18"/>
      <c r="C29" s="18"/>
    </row>
    <row r="30" spans="1:8" x14ac:dyDescent="0.25">
      <c r="A30" s="25" t="s">
        <v>110</v>
      </c>
      <c r="B30" s="26" t="s">
        <v>146</v>
      </c>
    </row>
    <row r="31" spans="1:8" s="128" customFormat="1" ht="12.75" x14ac:dyDescent="0.2">
      <c r="A31" s="126" t="s">
        <v>147</v>
      </c>
      <c r="B31" s="127">
        <f>SUM(B32:B40)</f>
        <v>3404710.3899999997</v>
      </c>
      <c r="E31" s="33"/>
      <c r="F31" s="138"/>
      <c r="G31" s="139"/>
      <c r="H31" s="139"/>
    </row>
    <row r="32" spans="1:8" s="128" customFormat="1" ht="12.75" x14ac:dyDescent="0.2">
      <c r="A32" s="129" t="s">
        <v>121</v>
      </c>
      <c r="B32" s="130">
        <v>621661.43999999994</v>
      </c>
      <c r="E32" s="33"/>
      <c r="F32" s="36"/>
      <c r="G32" s="139"/>
      <c r="H32" s="139"/>
    </row>
    <row r="33" spans="1:8" s="128" customFormat="1" ht="12.75" x14ac:dyDescent="0.2">
      <c r="A33" s="129" t="s">
        <v>122</v>
      </c>
      <c r="B33" s="130">
        <v>575182.07999999996</v>
      </c>
      <c r="E33" s="33"/>
      <c r="F33" s="36"/>
      <c r="G33" s="139"/>
      <c r="H33" s="139"/>
    </row>
    <row r="34" spans="1:8" s="128" customFormat="1" ht="25.5" x14ac:dyDescent="0.2">
      <c r="A34" s="129" t="s">
        <v>123</v>
      </c>
      <c r="B34" s="130">
        <v>608589.12</v>
      </c>
      <c r="E34" s="33"/>
      <c r="F34" s="36"/>
      <c r="G34" s="139"/>
      <c r="H34" s="139"/>
    </row>
    <row r="35" spans="1:8" s="128" customFormat="1" ht="25.5" x14ac:dyDescent="0.2">
      <c r="A35" s="129" t="s">
        <v>124</v>
      </c>
      <c r="B35" s="130">
        <v>75528.960000000006</v>
      </c>
      <c r="E35" s="33"/>
      <c r="F35" s="36"/>
      <c r="G35" s="139"/>
      <c r="H35" s="139"/>
    </row>
    <row r="36" spans="1:8" s="128" customFormat="1" ht="12.75" x14ac:dyDescent="0.2">
      <c r="A36" s="129" t="s">
        <v>125</v>
      </c>
      <c r="B36" s="130">
        <v>23239.68</v>
      </c>
      <c r="E36" s="33"/>
      <c r="F36" s="36"/>
      <c r="G36" s="139"/>
      <c r="H36" s="139"/>
    </row>
    <row r="37" spans="1:8" s="128" customFormat="1" ht="12.75" x14ac:dyDescent="0.2">
      <c r="A37" s="129" t="s">
        <v>126</v>
      </c>
      <c r="B37" s="130">
        <v>95390.82</v>
      </c>
      <c r="E37" s="33"/>
      <c r="F37" s="36"/>
      <c r="G37" s="139"/>
      <c r="H37" s="139"/>
    </row>
    <row r="38" spans="1:8" s="128" customFormat="1" ht="12.75" x14ac:dyDescent="0.2">
      <c r="A38" s="129" t="s">
        <v>127</v>
      </c>
      <c r="B38" s="130">
        <v>1254606.98</v>
      </c>
      <c r="E38" s="33"/>
      <c r="F38" s="36"/>
      <c r="G38" s="139"/>
      <c r="H38" s="139"/>
    </row>
    <row r="39" spans="1:8" s="128" customFormat="1" ht="12.75" x14ac:dyDescent="0.2">
      <c r="A39" s="129" t="s">
        <v>128</v>
      </c>
      <c r="B39" s="130">
        <v>76780.800000000003</v>
      </c>
      <c r="E39" s="33"/>
      <c r="F39" s="36"/>
      <c r="G39" s="139"/>
      <c r="H39" s="139"/>
    </row>
    <row r="40" spans="1:8" s="128" customFormat="1" ht="25.5" x14ac:dyDescent="0.2">
      <c r="A40" s="129" t="s">
        <v>131</v>
      </c>
      <c r="B40" s="130">
        <v>73730.509999999995</v>
      </c>
      <c r="E40" s="33"/>
      <c r="F40" s="36"/>
      <c r="G40" s="139"/>
      <c r="H40" s="139"/>
    </row>
    <row r="41" spans="1:8" s="128" customFormat="1" ht="12.75" x14ac:dyDescent="0.2">
      <c r="A41" s="126" t="s">
        <v>148</v>
      </c>
      <c r="B41" s="127">
        <v>1272819</v>
      </c>
      <c r="E41" s="33"/>
      <c r="F41" s="36"/>
      <c r="G41" s="139"/>
      <c r="H41" s="139"/>
    </row>
    <row r="42" spans="1:8" s="128" customFormat="1" ht="25.5" x14ac:dyDescent="0.2">
      <c r="A42" s="126" t="s">
        <v>101</v>
      </c>
      <c r="B42" s="127">
        <v>578087.04</v>
      </c>
      <c r="E42" s="33"/>
      <c r="F42" s="36"/>
      <c r="G42" s="139"/>
      <c r="H42" s="139"/>
    </row>
    <row r="43" spans="1:8" s="128" customFormat="1" ht="12.75" x14ac:dyDescent="0.2">
      <c r="A43" s="126" t="s">
        <v>130</v>
      </c>
      <c r="B43" s="127">
        <v>477865.92</v>
      </c>
      <c r="E43" s="33"/>
      <c r="F43" s="36"/>
      <c r="G43" s="139"/>
      <c r="H43" s="139"/>
    </row>
    <row r="44" spans="1:8" s="128" customFormat="1" ht="12.75" x14ac:dyDescent="0.2">
      <c r="A44" s="126" t="s">
        <v>336</v>
      </c>
      <c r="B44" s="127">
        <v>82098.36</v>
      </c>
      <c r="E44" s="33"/>
      <c r="F44" s="36"/>
      <c r="G44" s="139"/>
      <c r="H44" s="139"/>
    </row>
    <row r="45" spans="1:8" s="128" customFormat="1" ht="12.75" x14ac:dyDescent="0.2">
      <c r="A45" s="126" t="s">
        <v>337</v>
      </c>
      <c r="B45" s="127">
        <v>0</v>
      </c>
      <c r="E45" s="33"/>
      <c r="F45" s="36"/>
      <c r="G45" s="139"/>
      <c r="H45" s="139"/>
    </row>
    <row r="46" spans="1:8" s="128" customFormat="1" ht="12.75" x14ac:dyDescent="0.2">
      <c r="A46" s="126" t="s">
        <v>338</v>
      </c>
      <c r="B46" s="127">
        <v>567138.81999999995</v>
      </c>
      <c r="E46" s="33"/>
      <c r="F46" s="36"/>
      <c r="G46" s="139"/>
      <c r="H46" s="139"/>
    </row>
    <row r="47" spans="1:8" s="128" customFormat="1" ht="12.75" x14ac:dyDescent="0.2">
      <c r="A47" s="126" t="s">
        <v>104</v>
      </c>
      <c r="B47" s="127">
        <v>57177.84</v>
      </c>
      <c r="E47" s="33"/>
      <c r="F47" s="36"/>
      <c r="G47" s="139"/>
      <c r="H47" s="139"/>
    </row>
    <row r="48" spans="1:8" s="128" customFormat="1" ht="12.75" x14ac:dyDescent="0.2">
      <c r="A48" s="126" t="s">
        <v>339</v>
      </c>
      <c r="B48" s="127">
        <v>1034165.76</v>
      </c>
      <c r="E48" s="33"/>
      <c r="F48" s="36"/>
      <c r="G48" s="139"/>
      <c r="H48" s="139"/>
    </row>
    <row r="49" spans="1:8" s="128" customFormat="1" ht="12.75" x14ac:dyDescent="0.2">
      <c r="A49" s="126" t="s">
        <v>340</v>
      </c>
      <c r="B49" s="127">
        <v>245473.62</v>
      </c>
      <c r="E49" s="33"/>
      <c r="F49" s="36"/>
      <c r="G49" s="139"/>
      <c r="H49" s="139"/>
    </row>
    <row r="50" spans="1:8" s="128" customFormat="1" ht="12.75" x14ac:dyDescent="0.2">
      <c r="A50" s="131" t="s">
        <v>341</v>
      </c>
      <c r="B50" s="127">
        <v>0</v>
      </c>
      <c r="E50" s="33"/>
      <c r="F50" s="36"/>
      <c r="G50" s="139"/>
      <c r="H50" s="139"/>
    </row>
    <row r="51" spans="1:8" s="128" customFormat="1" ht="12.75" x14ac:dyDescent="0.2">
      <c r="A51" s="126" t="s">
        <v>371</v>
      </c>
      <c r="B51" s="127">
        <v>318343.02</v>
      </c>
      <c r="E51" s="33"/>
      <c r="F51" s="36"/>
      <c r="G51" s="139"/>
      <c r="H51" s="139"/>
    </row>
    <row r="52" spans="1:8" s="128" customFormat="1" ht="12.75" x14ac:dyDescent="0.2">
      <c r="A52" s="131" t="s">
        <v>343</v>
      </c>
      <c r="B52" s="132">
        <v>0</v>
      </c>
      <c r="E52" s="33"/>
      <c r="F52" s="36"/>
      <c r="G52" s="139"/>
      <c r="H52" s="139"/>
    </row>
    <row r="53" spans="1:8" s="128" customFormat="1" ht="25.5" x14ac:dyDescent="0.2">
      <c r="A53" s="126" t="s">
        <v>346</v>
      </c>
      <c r="B53" s="127">
        <v>1507622.81</v>
      </c>
      <c r="E53" s="33"/>
      <c r="F53" s="36"/>
      <c r="G53" s="139"/>
      <c r="H53" s="139"/>
    </row>
    <row r="54" spans="1:8" s="128" customFormat="1" ht="12.75" x14ac:dyDescent="0.25">
      <c r="A54" s="133" t="s">
        <v>134</v>
      </c>
      <c r="B54" s="130">
        <v>94145.279999999999</v>
      </c>
      <c r="E54" s="33"/>
      <c r="F54" s="36"/>
    </row>
    <row r="55" spans="1:8" s="128" customFormat="1" ht="12.75" x14ac:dyDescent="0.2">
      <c r="A55" s="133" t="s">
        <v>181</v>
      </c>
      <c r="B55" s="130">
        <v>162168.60999999999</v>
      </c>
      <c r="F55" s="142"/>
      <c r="H55" s="139"/>
    </row>
    <row r="56" spans="1:8" s="128" customFormat="1" ht="12.75" x14ac:dyDescent="0.2">
      <c r="A56" s="126" t="s">
        <v>344</v>
      </c>
      <c r="B56" s="127">
        <v>5406512.8399999999</v>
      </c>
      <c r="E56" s="33"/>
      <c r="F56" s="36"/>
      <c r="H56" s="139"/>
    </row>
    <row r="57" spans="1:8" s="128" customFormat="1" ht="12.75" x14ac:dyDescent="0.2">
      <c r="A57" s="133" t="s">
        <v>135</v>
      </c>
      <c r="B57" s="130">
        <v>195549</v>
      </c>
      <c r="F57" s="36"/>
      <c r="H57" s="139"/>
    </row>
    <row r="58" spans="1:8" s="128" customFormat="1" ht="12.75" x14ac:dyDescent="0.2">
      <c r="A58" s="126" t="s">
        <v>345</v>
      </c>
      <c r="B58" s="127">
        <v>140112.35999999999</v>
      </c>
      <c r="E58" s="33"/>
      <c r="F58" s="36"/>
      <c r="G58" s="139"/>
      <c r="H58" s="139"/>
    </row>
    <row r="59" spans="1:8" s="128" customFormat="1" ht="12.75" x14ac:dyDescent="0.2">
      <c r="A59" s="131" t="s">
        <v>107</v>
      </c>
      <c r="B59" s="132">
        <v>0</v>
      </c>
      <c r="E59" s="33"/>
      <c r="F59" s="36"/>
      <c r="G59" s="139"/>
      <c r="H59" s="139"/>
    </row>
    <row r="60" spans="1:8" s="128" customFormat="1" ht="12.75" x14ac:dyDescent="0.2">
      <c r="A60" s="126" t="s">
        <v>108</v>
      </c>
      <c r="B60" s="127">
        <v>0</v>
      </c>
      <c r="E60" s="33"/>
      <c r="F60" s="143"/>
      <c r="G60" s="33"/>
      <c r="H60" s="139"/>
    </row>
    <row r="61" spans="1:8" s="128" customFormat="1" ht="12.75" x14ac:dyDescent="0.2">
      <c r="A61" s="131" t="s">
        <v>109</v>
      </c>
      <c r="B61" s="127">
        <v>123250</v>
      </c>
      <c r="F61" s="142"/>
      <c r="H61" s="139"/>
    </row>
    <row r="62" spans="1:8" s="128" customFormat="1" ht="25.5" x14ac:dyDescent="0.2">
      <c r="A62" s="126" t="s">
        <v>185</v>
      </c>
      <c r="B62" s="134">
        <v>0</v>
      </c>
      <c r="F62" s="142"/>
      <c r="H62" s="139"/>
    </row>
    <row r="63" spans="1:8" ht="15" x14ac:dyDescent="0.25">
      <c r="A63" s="17" t="s">
        <v>149</v>
      </c>
      <c r="B63" s="27">
        <f>B31+B41+B42+B43+B46+B44+B45+B47+B49+B48+B51+B58+B53+B50+B56+B52+B59+B60+B61+B62</f>
        <v>15215377.779999999</v>
      </c>
      <c r="E63" s="33"/>
      <c r="F63" s="36"/>
      <c r="G63"/>
      <c r="H63"/>
    </row>
    <row r="64" spans="1:8" ht="4.5" customHeight="1" x14ac:dyDescent="0.25">
      <c r="B64" s="2"/>
      <c r="E64" s="40"/>
      <c r="F64" s="48"/>
    </row>
    <row r="65" spans="1:6" x14ac:dyDescent="0.25">
      <c r="A65" s="17" t="s">
        <v>137</v>
      </c>
      <c r="B65" s="27">
        <f>C28-B63</f>
        <v>2364274.7200000007</v>
      </c>
      <c r="E65" s="42"/>
      <c r="F65" s="49"/>
    </row>
  </sheetData>
  <mergeCells count="4">
    <mergeCell ref="A1:C1"/>
    <mergeCell ref="A3:C3"/>
    <mergeCell ref="A5:A6"/>
    <mergeCell ref="B5:C5"/>
  </mergeCells>
  <hyperlinks>
    <hyperlink ref="E3" location="'Список домов'!A1" display="Назад к списку домов"/>
  </hyperlinks>
  <printOptions horizontalCentered="1"/>
  <pageMargins left="0.31496062992125984" right="0.31496062992125984" top="0.35433070866141736" bottom="0.15748031496062992" header="0.31496062992125984" footer="0.31496062992125984"/>
  <pageSetup paperSize="9" scale="8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zoomScaleNormal="100" workbookViewId="0">
      <pane ySplit="3" topLeftCell="A4" activePane="bottomLeft" state="frozen"/>
      <selection sqref="A1:C1"/>
      <selection pane="bottomLeft" sqref="A1:C1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155" t="s">
        <v>97</v>
      </c>
      <c r="B1" s="155"/>
      <c r="C1" s="155"/>
      <c r="D1" s="16"/>
      <c r="E1" s="21"/>
      <c r="F1" s="21"/>
    </row>
    <row r="2" spans="1:8" ht="6.75" customHeight="1" thickBot="1" x14ac:dyDescent="0.3"/>
    <row r="3" spans="1:8" ht="24.75" customHeight="1" thickBot="1" x14ac:dyDescent="0.3">
      <c r="A3" s="159" t="s">
        <v>15</v>
      </c>
      <c r="B3" s="159"/>
      <c r="C3" s="159"/>
      <c r="D3" s="23"/>
      <c r="E3" s="1" t="s">
        <v>91</v>
      </c>
      <c r="F3" s="20"/>
    </row>
    <row r="4" spans="1:8" ht="6" customHeight="1" x14ac:dyDescent="0.25"/>
    <row r="5" spans="1:8" x14ac:dyDescent="0.25">
      <c r="A5" s="153" t="s">
        <v>110</v>
      </c>
      <c r="B5" s="157" t="s">
        <v>145</v>
      </c>
      <c r="C5" s="158"/>
      <c r="E5" s="5"/>
      <c r="F5" s="6"/>
    </row>
    <row r="6" spans="1:8" x14ac:dyDescent="0.25">
      <c r="A6" s="154"/>
      <c r="B6" s="25" t="s">
        <v>98</v>
      </c>
      <c r="C6" s="25" t="s">
        <v>99</v>
      </c>
      <c r="E6" s="5"/>
      <c r="F6" s="6"/>
    </row>
    <row r="7" spans="1:8" s="128" customFormat="1" ht="12.75" x14ac:dyDescent="0.2">
      <c r="A7" s="126" t="s">
        <v>139</v>
      </c>
      <c r="B7" s="127">
        <v>3668900.17</v>
      </c>
      <c r="C7" s="135">
        <f>3539652.67+3.5</f>
        <v>3539656.17</v>
      </c>
      <c r="E7" s="33"/>
      <c r="F7" s="36"/>
      <c r="G7" s="36"/>
      <c r="H7" s="139"/>
    </row>
    <row r="8" spans="1:8" s="128" customFormat="1" ht="25.5" x14ac:dyDescent="0.2">
      <c r="A8" s="126" t="s">
        <v>113</v>
      </c>
      <c r="B8" s="127">
        <v>375369</v>
      </c>
      <c r="C8" s="135">
        <v>354771.47</v>
      </c>
      <c r="E8" s="33"/>
      <c r="F8" s="36"/>
      <c r="G8" s="36"/>
      <c r="H8" s="139"/>
    </row>
    <row r="9" spans="1:8" s="128" customFormat="1" ht="12.75" x14ac:dyDescent="0.25">
      <c r="A9" s="126" t="s">
        <v>140</v>
      </c>
      <c r="B9" s="135">
        <v>1791224.84</v>
      </c>
      <c r="C9" s="135">
        <v>1732058.17</v>
      </c>
      <c r="E9" s="33"/>
      <c r="F9" s="36"/>
      <c r="G9" s="36"/>
    </row>
    <row r="10" spans="1:8" s="128" customFormat="1" ht="25.5" x14ac:dyDescent="0.2">
      <c r="A10" s="126" t="s">
        <v>129</v>
      </c>
      <c r="B10" s="127">
        <v>564012.13</v>
      </c>
      <c r="C10" s="135">
        <v>543662.97</v>
      </c>
      <c r="E10" s="33"/>
      <c r="F10" s="36"/>
      <c r="G10" s="36"/>
      <c r="H10" s="139"/>
    </row>
    <row r="11" spans="1:8" s="128" customFormat="1" ht="12.75" x14ac:dyDescent="0.2">
      <c r="A11" s="126" t="s">
        <v>111</v>
      </c>
      <c r="B11" s="127">
        <v>466233.54</v>
      </c>
      <c r="C11" s="135">
        <v>449220.76</v>
      </c>
      <c r="E11" s="33"/>
      <c r="F11" s="36"/>
      <c r="G11" s="36"/>
      <c r="H11" s="139"/>
    </row>
    <row r="12" spans="1:8" s="128" customFormat="1" ht="12.75" x14ac:dyDescent="0.2">
      <c r="A12" s="126" t="s">
        <v>102</v>
      </c>
      <c r="B12" s="127">
        <v>96365.19</v>
      </c>
      <c r="C12" s="135">
        <v>93873.86</v>
      </c>
      <c r="E12" s="33"/>
      <c r="F12" s="36"/>
      <c r="G12" s="36"/>
      <c r="H12" s="139"/>
    </row>
    <row r="13" spans="1:8" s="128" customFormat="1" ht="12.75" x14ac:dyDescent="0.2">
      <c r="A13" s="126" t="s">
        <v>103</v>
      </c>
      <c r="B13" s="127">
        <v>104873.39</v>
      </c>
      <c r="C13" s="135">
        <v>101619.47</v>
      </c>
      <c r="E13" s="33"/>
      <c r="F13" s="36"/>
      <c r="G13" s="36"/>
      <c r="H13" s="139"/>
    </row>
    <row r="14" spans="1:8" s="128" customFormat="1" ht="12.75" x14ac:dyDescent="0.2">
      <c r="A14" s="126" t="s">
        <v>112</v>
      </c>
      <c r="B14" s="127">
        <v>1331802.97</v>
      </c>
      <c r="C14" s="135">
        <v>1262693.77</v>
      </c>
      <c r="E14" s="33"/>
      <c r="F14" s="36"/>
      <c r="G14" s="36"/>
      <c r="H14" s="139"/>
    </row>
    <row r="15" spans="1:8" s="128" customFormat="1" ht="12.75" x14ac:dyDescent="0.25">
      <c r="A15" s="126" t="s">
        <v>141</v>
      </c>
      <c r="B15" s="135">
        <v>115972</v>
      </c>
      <c r="C15" s="135">
        <v>115972</v>
      </c>
      <c r="E15" s="33"/>
      <c r="F15" s="36"/>
      <c r="G15" s="36"/>
    </row>
    <row r="16" spans="1:8" s="128" customFormat="1" ht="12.75" x14ac:dyDescent="0.25">
      <c r="A16" s="126" t="s">
        <v>114</v>
      </c>
      <c r="B16" s="135">
        <v>1009013.2</v>
      </c>
      <c r="C16" s="135">
        <v>964722.94</v>
      </c>
      <c r="E16" s="33"/>
      <c r="F16" s="36"/>
      <c r="G16" s="36"/>
    </row>
    <row r="17" spans="1:8" s="128" customFormat="1" ht="12.75" x14ac:dyDescent="0.25">
      <c r="A17" s="126" t="s">
        <v>142</v>
      </c>
      <c r="B17" s="135">
        <v>0</v>
      </c>
      <c r="C17" s="135">
        <v>0</v>
      </c>
      <c r="E17" s="33"/>
      <c r="F17" s="36"/>
      <c r="G17" s="36"/>
    </row>
    <row r="18" spans="1:8" s="128" customFormat="1" ht="12.75" x14ac:dyDescent="0.2">
      <c r="A18" s="126" t="s">
        <v>115</v>
      </c>
      <c r="B18" s="127">
        <v>0</v>
      </c>
      <c r="C18" s="135">
        <v>3744.52</v>
      </c>
      <c r="E18" s="33"/>
      <c r="F18" s="36"/>
      <c r="G18" s="36"/>
      <c r="H18" s="139"/>
    </row>
    <row r="19" spans="1:8" s="128" customFormat="1" ht="12.75" x14ac:dyDescent="0.25">
      <c r="A19" s="126" t="s">
        <v>372</v>
      </c>
      <c r="B19" s="135">
        <v>149227.19</v>
      </c>
      <c r="C19" s="135">
        <v>144220.15</v>
      </c>
      <c r="E19" s="33"/>
      <c r="F19" s="36"/>
      <c r="G19" s="36"/>
    </row>
    <row r="20" spans="1:8" s="128" customFormat="1" ht="12.75" x14ac:dyDescent="0.25">
      <c r="A20" s="126" t="s">
        <v>143</v>
      </c>
      <c r="B20" s="127">
        <v>0</v>
      </c>
      <c r="C20" s="135">
        <v>700.94</v>
      </c>
      <c r="E20" s="33"/>
      <c r="F20" s="36"/>
      <c r="G20" s="36"/>
    </row>
    <row r="21" spans="1:8" s="128" customFormat="1" ht="25.5" x14ac:dyDescent="0.25">
      <c r="A21" s="126" t="s">
        <v>116</v>
      </c>
      <c r="B21" s="127">
        <v>2876253.67</v>
      </c>
      <c r="C21" s="135">
        <v>2680646.7999999998</v>
      </c>
      <c r="E21" s="33"/>
      <c r="F21" s="36"/>
      <c r="G21" s="36"/>
    </row>
    <row r="22" spans="1:8" s="128" customFormat="1" ht="25.5" x14ac:dyDescent="0.25">
      <c r="A22" s="126" t="s">
        <v>117</v>
      </c>
      <c r="B22" s="127">
        <v>9012358.6099999994</v>
      </c>
      <c r="C22" s="135">
        <v>8544661.9900000002</v>
      </c>
      <c r="E22" s="33"/>
      <c r="F22" s="36"/>
      <c r="G22" s="36"/>
    </row>
    <row r="23" spans="1:8" s="128" customFormat="1" ht="12.75" x14ac:dyDescent="0.25">
      <c r="A23" s="126" t="s">
        <v>118</v>
      </c>
      <c r="B23" s="135">
        <v>172893.5</v>
      </c>
      <c r="C23" s="135">
        <v>166753.95000000001</v>
      </c>
      <c r="E23" s="33"/>
      <c r="F23" s="36"/>
      <c r="G23" s="36"/>
    </row>
    <row r="24" spans="1:8" s="128" customFormat="1" ht="12.75" x14ac:dyDescent="0.2">
      <c r="A24" s="126" t="s">
        <v>119</v>
      </c>
      <c r="B24" s="127">
        <v>312880.90000000002</v>
      </c>
      <c r="C24" s="135">
        <v>249446.39999999999</v>
      </c>
      <c r="E24" s="33"/>
      <c r="F24" s="36"/>
      <c r="G24" s="36"/>
      <c r="H24" s="139"/>
    </row>
    <row r="25" spans="1:8" s="128" customFormat="1" ht="12.75" x14ac:dyDescent="0.25">
      <c r="A25" s="126" t="s">
        <v>120</v>
      </c>
      <c r="B25" s="135">
        <v>5095.32</v>
      </c>
      <c r="C25" s="135">
        <v>5095.32</v>
      </c>
      <c r="E25" s="33"/>
      <c r="F25" s="36"/>
      <c r="G25" s="36"/>
    </row>
    <row r="26" spans="1:8" s="128" customFormat="1" ht="12.75" x14ac:dyDescent="0.2">
      <c r="A26" s="126" t="s">
        <v>180</v>
      </c>
      <c r="B26" s="127">
        <v>0</v>
      </c>
      <c r="C26" s="135">
        <v>0</v>
      </c>
      <c r="E26" s="33"/>
      <c r="F26" s="142"/>
      <c r="G26" s="142"/>
      <c r="H26" s="139"/>
    </row>
    <row r="27" spans="1:8" s="128" customFormat="1" ht="12.75" x14ac:dyDescent="0.2">
      <c r="A27" s="126" t="s">
        <v>100</v>
      </c>
      <c r="B27" s="127">
        <v>0</v>
      </c>
      <c r="C27" s="135">
        <v>0</v>
      </c>
      <c r="E27" s="33"/>
      <c r="F27" s="142"/>
      <c r="G27" s="142"/>
      <c r="H27" s="139"/>
    </row>
    <row r="28" spans="1:8" x14ac:dyDescent="0.2">
      <c r="A28" s="17" t="s">
        <v>144</v>
      </c>
      <c r="B28" s="28">
        <f>SUM(B7:B27)</f>
        <v>22052475.619999997</v>
      </c>
      <c r="C28" s="28">
        <f>SUM(C7:C27)</f>
        <v>20953521.649999995</v>
      </c>
      <c r="E28" s="52"/>
      <c r="F28" s="53"/>
      <c r="G28" s="53"/>
      <c r="H28" s="44"/>
    </row>
    <row r="29" spans="1:8" ht="15" x14ac:dyDescent="0.25">
      <c r="B29" s="18"/>
      <c r="C29" s="18"/>
    </row>
    <row r="30" spans="1:8" x14ac:dyDescent="0.25">
      <c r="A30" s="25" t="s">
        <v>110</v>
      </c>
      <c r="B30" s="26" t="s">
        <v>146</v>
      </c>
    </row>
    <row r="31" spans="1:8" s="128" customFormat="1" ht="12.75" x14ac:dyDescent="0.2">
      <c r="A31" s="126" t="s">
        <v>147</v>
      </c>
      <c r="B31" s="127">
        <f>SUM(B32:B40)</f>
        <v>3062884.17</v>
      </c>
      <c r="E31" s="33"/>
      <c r="F31" s="138"/>
      <c r="G31" s="139"/>
      <c r="H31" s="139"/>
    </row>
    <row r="32" spans="1:8" s="128" customFormat="1" ht="12.75" x14ac:dyDescent="0.2">
      <c r="A32" s="129" t="s">
        <v>121</v>
      </c>
      <c r="B32" s="130">
        <v>606561.6</v>
      </c>
      <c r="E32" s="33"/>
      <c r="F32" s="36"/>
      <c r="G32" s="139"/>
      <c r="H32" s="139"/>
    </row>
    <row r="33" spans="1:8" s="128" customFormat="1" ht="12.75" x14ac:dyDescent="0.2">
      <c r="A33" s="129" t="s">
        <v>122</v>
      </c>
      <c r="B33" s="130">
        <v>495990</v>
      </c>
      <c r="E33" s="33"/>
      <c r="F33" s="36"/>
      <c r="G33" s="139"/>
      <c r="H33" s="139"/>
    </row>
    <row r="34" spans="1:8" s="128" customFormat="1" ht="25.5" x14ac:dyDescent="0.2">
      <c r="A34" s="129" t="s">
        <v>123</v>
      </c>
      <c r="B34" s="130">
        <v>427980</v>
      </c>
      <c r="E34" s="33"/>
      <c r="F34" s="36"/>
      <c r="G34" s="139"/>
      <c r="H34" s="139"/>
    </row>
    <row r="35" spans="1:8" s="128" customFormat="1" ht="25.5" x14ac:dyDescent="0.2">
      <c r="A35" s="129" t="s">
        <v>124</v>
      </c>
      <c r="B35" s="130">
        <v>73694.399999999994</v>
      </c>
      <c r="E35" s="33"/>
      <c r="F35" s="36"/>
      <c r="G35" s="139"/>
      <c r="H35" s="139"/>
    </row>
    <row r="36" spans="1:8" s="128" customFormat="1" ht="12.75" x14ac:dyDescent="0.2">
      <c r="A36" s="129" t="s">
        <v>125</v>
      </c>
      <c r="B36" s="130">
        <v>22675.200000000001</v>
      </c>
      <c r="E36" s="33"/>
      <c r="F36" s="36"/>
      <c r="G36" s="139"/>
      <c r="H36" s="139"/>
    </row>
    <row r="37" spans="1:8" s="128" customFormat="1" ht="12.75" x14ac:dyDescent="0.2">
      <c r="A37" s="129" t="s">
        <v>126</v>
      </c>
      <c r="B37" s="130">
        <v>104475.66</v>
      </c>
      <c r="E37" s="33"/>
      <c r="F37" s="36"/>
      <c r="G37" s="139"/>
      <c r="H37" s="139"/>
    </row>
    <row r="38" spans="1:8" s="128" customFormat="1" ht="12.75" x14ac:dyDescent="0.2">
      <c r="A38" s="129" t="s">
        <v>127</v>
      </c>
      <c r="B38" s="130">
        <v>1210680.19</v>
      </c>
      <c r="E38" s="33"/>
      <c r="F38" s="36"/>
      <c r="G38" s="139"/>
      <c r="H38" s="139"/>
    </row>
    <row r="39" spans="1:8" s="128" customFormat="1" ht="12.75" x14ac:dyDescent="0.2">
      <c r="A39" s="129" t="s">
        <v>128</v>
      </c>
      <c r="B39" s="130">
        <v>7678.08</v>
      </c>
      <c r="E39" s="33"/>
      <c r="F39" s="36"/>
      <c r="G39" s="139"/>
      <c r="H39" s="139"/>
    </row>
    <row r="40" spans="1:8" s="128" customFormat="1" ht="25.5" x14ac:dyDescent="0.2">
      <c r="A40" s="129" t="s">
        <v>131</v>
      </c>
      <c r="B40" s="130">
        <v>113149.04</v>
      </c>
      <c r="E40" s="33"/>
      <c r="F40" s="36"/>
      <c r="G40" s="139"/>
      <c r="H40" s="139"/>
    </row>
    <row r="41" spans="1:8" s="128" customFormat="1" ht="12.75" x14ac:dyDescent="0.2">
      <c r="A41" s="126" t="s">
        <v>148</v>
      </c>
      <c r="B41" s="127">
        <v>436705</v>
      </c>
      <c r="E41" s="33"/>
      <c r="F41" s="36"/>
      <c r="G41" s="139"/>
      <c r="H41" s="139"/>
    </row>
    <row r="42" spans="1:8" s="128" customFormat="1" ht="25.5" x14ac:dyDescent="0.2">
      <c r="A42" s="126" t="s">
        <v>101</v>
      </c>
      <c r="B42" s="127">
        <v>564045.6</v>
      </c>
      <c r="E42" s="33"/>
      <c r="F42" s="36"/>
      <c r="G42" s="139"/>
      <c r="H42" s="139"/>
    </row>
    <row r="43" spans="1:8" s="128" customFormat="1" ht="12.75" x14ac:dyDescent="0.2">
      <c r="A43" s="126" t="s">
        <v>130</v>
      </c>
      <c r="B43" s="127">
        <v>466258.8</v>
      </c>
      <c r="E43" s="33"/>
      <c r="F43" s="36"/>
      <c r="G43" s="139"/>
      <c r="H43" s="139"/>
    </row>
    <row r="44" spans="1:8" s="128" customFormat="1" ht="12.75" x14ac:dyDescent="0.2">
      <c r="A44" s="126" t="s">
        <v>336</v>
      </c>
      <c r="B44" s="127">
        <v>96369.600000000006</v>
      </c>
      <c r="E44" s="33"/>
      <c r="F44" s="36"/>
      <c r="G44" s="139"/>
      <c r="H44" s="139"/>
    </row>
    <row r="45" spans="1:8" s="128" customFormat="1" ht="12.75" x14ac:dyDescent="0.2">
      <c r="A45" s="126" t="s">
        <v>337</v>
      </c>
      <c r="B45" s="127">
        <v>119044.8</v>
      </c>
      <c r="E45" s="33"/>
      <c r="F45" s="36"/>
      <c r="G45" s="139"/>
      <c r="H45" s="139"/>
    </row>
    <row r="46" spans="1:8" s="128" customFormat="1" ht="12.75" x14ac:dyDescent="0.2">
      <c r="A46" s="126" t="s">
        <v>338</v>
      </c>
      <c r="B46" s="127">
        <v>1160805.58</v>
      </c>
      <c r="E46" s="33"/>
      <c r="F46" s="36"/>
      <c r="G46" s="139"/>
      <c r="H46" s="139"/>
    </row>
    <row r="47" spans="1:8" s="128" customFormat="1" ht="12.75" x14ac:dyDescent="0.2">
      <c r="A47" s="126" t="s">
        <v>104</v>
      </c>
      <c r="B47" s="127">
        <v>38118.559999999998</v>
      </c>
      <c r="E47" s="33"/>
      <c r="F47" s="36"/>
      <c r="G47" s="139"/>
      <c r="H47" s="139"/>
    </row>
    <row r="48" spans="1:8" s="128" customFormat="1" ht="12.75" x14ac:dyDescent="0.2">
      <c r="A48" s="126" t="s">
        <v>339</v>
      </c>
      <c r="B48" s="127">
        <v>1009046.4</v>
      </c>
      <c r="E48" s="33"/>
      <c r="F48" s="36"/>
      <c r="G48" s="139"/>
      <c r="H48" s="139"/>
    </row>
    <row r="49" spans="1:8" s="128" customFormat="1" ht="12.75" x14ac:dyDescent="0.2">
      <c r="A49" s="126" t="s">
        <v>340</v>
      </c>
      <c r="B49" s="127">
        <v>0</v>
      </c>
      <c r="E49" s="33"/>
      <c r="F49" s="36"/>
      <c r="G49" s="139"/>
      <c r="H49" s="139"/>
    </row>
    <row r="50" spans="1:8" s="128" customFormat="1" ht="12.75" x14ac:dyDescent="0.2">
      <c r="A50" s="131" t="s">
        <v>341</v>
      </c>
      <c r="B50" s="127">
        <v>0</v>
      </c>
      <c r="E50" s="33"/>
      <c r="F50" s="36"/>
      <c r="G50" s="139"/>
      <c r="H50" s="139"/>
    </row>
    <row r="51" spans="1:8" s="128" customFormat="1" ht="12.75" x14ac:dyDescent="0.2">
      <c r="A51" s="126" t="s">
        <v>371</v>
      </c>
      <c r="B51" s="127">
        <v>142613.22</v>
      </c>
      <c r="E51" s="33"/>
      <c r="F51" s="36"/>
      <c r="G51" s="139"/>
      <c r="H51" s="139"/>
    </row>
    <row r="52" spans="1:8" s="128" customFormat="1" ht="12.75" x14ac:dyDescent="0.2">
      <c r="A52" s="131" t="s">
        <v>343</v>
      </c>
      <c r="B52" s="132">
        <v>0</v>
      </c>
      <c r="E52" s="33"/>
      <c r="F52" s="36"/>
      <c r="G52" s="139"/>
      <c r="H52" s="139"/>
    </row>
    <row r="53" spans="1:8" s="128" customFormat="1" ht="25.5" x14ac:dyDescent="0.2">
      <c r="A53" s="126" t="s">
        <v>346</v>
      </c>
      <c r="B53" s="127">
        <v>3370328.15</v>
      </c>
      <c r="E53" s="33"/>
      <c r="F53" s="36"/>
      <c r="G53" s="139"/>
      <c r="H53" s="139"/>
    </row>
    <row r="54" spans="1:8" s="128" customFormat="1" ht="12.75" x14ac:dyDescent="0.25">
      <c r="A54" s="133" t="s">
        <v>134</v>
      </c>
      <c r="B54" s="130">
        <v>78293.34</v>
      </c>
      <c r="E54" s="33"/>
      <c r="F54" s="36"/>
    </row>
    <row r="55" spans="1:8" s="128" customFormat="1" ht="12.75" x14ac:dyDescent="0.2">
      <c r="A55" s="133" t="s">
        <v>181</v>
      </c>
      <c r="B55" s="130">
        <v>135035.88</v>
      </c>
      <c r="F55" s="142"/>
      <c r="H55" s="139"/>
    </row>
    <row r="56" spans="1:8" s="128" customFormat="1" ht="12.75" x14ac:dyDescent="0.2">
      <c r="A56" s="126" t="s">
        <v>344</v>
      </c>
      <c r="B56" s="127">
        <v>8961720.7599999998</v>
      </c>
      <c r="E56" s="33"/>
      <c r="F56" s="36"/>
      <c r="H56" s="139"/>
    </row>
    <row r="57" spans="1:8" s="128" customFormat="1" ht="12.75" x14ac:dyDescent="0.2">
      <c r="A57" s="133" t="s">
        <v>135</v>
      </c>
      <c r="B57" s="130">
        <v>162039.78</v>
      </c>
      <c r="F57" s="36"/>
      <c r="H57" s="139"/>
    </row>
    <row r="58" spans="1:8" s="128" customFormat="1" ht="12.75" x14ac:dyDescent="0.2">
      <c r="A58" s="126" t="s">
        <v>345</v>
      </c>
      <c r="B58" s="127">
        <v>115724.4</v>
      </c>
      <c r="E58" s="33"/>
      <c r="F58" s="36"/>
      <c r="G58" s="139"/>
      <c r="H58" s="139"/>
    </row>
    <row r="59" spans="1:8" s="128" customFormat="1" ht="12.75" x14ac:dyDescent="0.2">
      <c r="A59" s="131" t="s">
        <v>107</v>
      </c>
      <c r="B59" s="132">
        <v>2802.13</v>
      </c>
      <c r="E59" s="33"/>
      <c r="F59" s="36"/>
      <c r="G59" s="139"/>
      <c r="H59" s="139"/>
    </row>
    <row r="60" spans="1:8" s="128" customFormat="1" ht="12.75" x14ac:dyDescent="0.2">
      <c r="A60" s="126" t="s">
        <v>108</v>
      </c>
      <c r="B60" s="127">
        <v>0</v>
      </c>
      <c r="E60" s="33"/>
      <c r="F60" s="36"/>
      <c r="H60" s="139"/>
    </row>
    <row r="61" spans="1:8" s="128" customFormat="1" ht="12.75" x14ac:dyDescent="0.2">
      <c r="A61" s="131" t="s">
        <v>109</v>
      </c>
      <c r="B61" s="127">
        <v>0</v>
      </c>
      <c r="F61" s="142"/>
      <c r="H61" s="139"/>
    </row>
    <row r="62" spans="1:8" s="128" customFormat="1" ht="25.5" x14ac:dyDescent="0.2">
      <c r="A62" s="126" t="s">
        <v>185</v>
      </c>
      <c r="B62" s="132">
        <v>456834.75</v>
      </c>
      <c r="F62" s="142"/>
      <c r="H62" s="139"/>
    </row>
    <row r="63" spans="1:8" ht="15" x14ac:dyDescent="0.25">
      <c r="A63" s="17" t="s">
        <v>149</v>
      </c>
      <c r="B63" s="27">
        <f>B31+B41+B42+B43+B46+B44+B45+B47+B49+B48+B51+B58+B53+B50+B56+B52+B59+B60+B61+B62</f>
        <v>20003301.919999998</v>
      </c>
      <c r="E63" s="33"/>
      <c r="F63" s="36"/>
      <c r="G63"/>
      <c r="H63"/>
    </row>
    <row r="64" spans="1:8" ht="4.5" customHeight="1" x14ac:dyDescent="0.25">
      <c r="B64" s="2"/>
      <c r="E64" s="40"/>
      <c r="F64" s="48"/>
    </row>
    <row r="65" spans="1:6" x14ac:dyDescent="0.25">
      <c r="A65" s="17" t="s">
        <v>137</v>
      </c>
      <c r="B65" s="27">
        <f>C28-B63</f>
        <v>950219.72999999672</v>
      </c>
      <c r="E65" s="40"/>
      <c r="F65" s="48"/>
    </row>
  </sheetData>
  <mergeCells count="4">
    <mergeCell ref="A1:C1"/>
    <mergeCell ref="A3:C3"/>
    <mergeCell ref="A5:A6"/>
    <mergeCell ref="B5:C5"/>
  </mergeCells>
  <hyperlinks>
    <hyperlink ref="E3" location="'Список домов'!A1" display="Назад к списку домов"/>
  </hyperlinks>
  <printOptions horizontalCentered="1"/>
  <pageMargins left="0.31496062992125984" right="0.31496062992125984" top="0.35433070866141736" bottom="0.15748031496062992" header="0.31496062992125984" footer="0.31496062992125984"/>
  <pageSetup paperSize="9" scale="8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zoomScaleNormal="100" workbookViewId="0">
      <pane ySplit="3" topLeftCell="A4" activePane="bottomLeft" state="frozen"/>
      <selection sqref="A1:C1"/>
      <selection pane="bottomLeft" sqref="A1:C1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155" t="s">
        <v>97</v>
      </c>
      <c r="B1" s="155"/>
      <c r="C1" s="155"/>
      <c r="D1" s="16"/>
      <c r="E1" s="21"/>
      <c r="F1" s="21"/>
    </row>
    <row r="2" spans="1:8" ht="6.75" customHeight="1" thickBot="1" x14ac:dyDescent="0.3"/>
    <row r="3" spans="1:8" ht="24.75" customHeight="1" thickBot="1" x14ac:dyDescent="0.3">
      <c r="A3" s="159" t="s">
        <v>16</v>
      </c>
      <c r="B3" s="159"/>
      <c r="C3" s="159"/>
      <c r="D3" s="23"/>
      <c r="E3" s="1" t="s">
        <v>91</v>
      </c>
      <c r="F3" s="20"/>
    </row>
    <row r="4" spans="1:8" ht="6" customHeight="1" x14ac:dyDescent="0.25"/>
    <row r="5" spans="1:8" x14ac:dyDescent="0.25">
      <c r="A5" s="153" t="s">
        <v>110</v>
      </c>
      <c r="B5" s="157" t="s">
        <v>145</v>
      </c>
      <c r="C5" s="158"/>
      <c r="E5" s="5"/>
      <c r="F5" s="6"/>
    </row>
    <row r="6" spans="1:8" x14ac:dyDescent="0.25">
      <c r="A6" s="154"/>
      <c r="B6" s="25" t="s">
        <v>98</v>
      </c>
      <c r="C6" s="25" t="s">
        <v>99</v>
      </c>
      <c r="E6" s="5"/>
      <c r="F6" s="6"/>
    </row>
    <row r="7" spans="1:8" s="128" customFormat="1" ht="12.75" x14ac:dyDescent="0.2">
      <c r="A7" s="126" t="s">
        <v>139</v>
      </c>
      <c r="B7" s="127">
        <v>2880923.64</v>
      </c>
      <c r="C7" s="135">
        <v>2820409.24</v>
      </c>
      <c r="E7" s="33"/>
      <c r="F7" s="36"/>
      <c r="G7" s="36"/>
      <c r="H7" s="139"/>
    </row>
    <row r="8" spans="1:8" s="128" customFormat="1" ht="25.5" x14ac:dyDescent="0.2">
      <c r="A8" s="126" t="s">
        <v>113</v>
      </c>
      <c r="B8" s="127">
        <v>247195.14</v>
      </c>
      <c r="C8" s="135">
        <v>236762.51</v>
      </c>
      <c r="E8" s="33"/>
      <c r="F8" s="36"/>
      <c r="G8" s="36"/>
      <c r="H8" s="139"/>
    </row>
    <row r="9" spans="1:8" s="128" customFormat="1" ht="12.75" x14ac:dyDescent="0.25">
      <c r="A9" s="126" t="s">
        <v>140</v>
      </c>
      <c r="B9" s="135">
        <v>1406523.6</v>
      </c>
      <c r="C9" s="135">
        <v>1379625.47</v>
      </c>
      <c r="E9" s="33"/>
      <c r="F9" s="36"/>
      <c r="G9" s="36"/>
    </row>
    <row r="10" spans="1:8" s="128" customFormat="1" ht="25.5" x14ac:dyDescent="0.2">
      <c r="A10" s="126" t="s">
        <v>129</v>
      </c>
      <c r="B10" s="127">
        <v>443877.7</v>
      </c>
      <c r="C10" s="135">
        <v>433985.9</v>
      </c>
      <c r="E10" s="33"/>
      <c r="F10" s="36"/>
      <c r="G10" s="36"/>
      <c r="H10" s="139"/>
    </row>
    <row r="11" spans="1:8" s="128" customFormat="1" ht="12.75" x14ac:dyDescent="0.2">
      <c r="A11" s="126" t="s">
        <v>111</v>
      </c>
      <c r="B11" s="127">
        <v>366098.34</v>
      </c>
      <c r="C11" s="135">
        <v>358009.85</v>
      </c>
      <c r="E11" s="33"/>
      <c r="F11" s="36"/>
      <c r="G11" s="36"/>
      <c r="H11" s="139"/>
    </row>
    <row r="12" spans="1:8" s="128" customFormat="1" ht="12.75" x14ac:dyDescent="0.2">
      <c r="A12" s="126" t="s">
        <v>102</v>
      </c>
      <c r="B12" s="127">
        <v>75665.64</v>
      </c>
      <c r="C12" s="135">
        <v>74664.69</v>
      </c>
      <c r="E12" s="33"/>
      <c r="F12" s="36"/>
      <c r="G12" s="36"/>
      <c r="H12" s="139"/>
    </row>
    <row r="13" spans="1:8" s="128" customFormat="1" ht="12.75" x14ac:dyDescent="0.2">
      <c r="A13" s="126" t="s">
        <v>103</v>
      </c>
      <c r="B13" s="127">
        <v>0</v>
      </c>
      <c r="C13" s="135">
        <v>0</v>
      </c>
      <c r="E13" s="33"/>
      <c r="F13" s="36"/>
      <c r="G13" s="36"/>
      <c r="H13" s="139"/>
    </row>
    <row r="14" spans="1:8" s="128" customFormat="1" ht="12.75" x14ac:dyDescent="0.2">
      <c r="A14" s="126" t="s">
        <v>112</v>
      </c>
      <c r="B14" s="127">
        <v>1143866.1000000001</v>
      </c>
      <c r="C14" s="135">
        <v>1106852.3999999999</v>
      </c>
      <c r="E14" s="33"/>
      <c r="F14" s="36"/>
      <c r="G14" s="36"/>
      <c r="H14" s="139"/>
    </row>
    <row r="15" spans="1:8" s="128" customFormat="1" ht="12.75" x14ac:dyDescent="0.25">
      <c r="A15" s="126" t="s">
        <v>141</v>
      </c>
      <c r="B15" s="135">
        <v>160372</v>
      </c>
      <c r="C15" s="135">
        <v>164132</v>
      </c>
      <c r="E15" s="33"/>
      <c r="F15" s="36"/>
      <c r="G15" s="36"/>
    </row>
    <row r="16" spans="1:8" s="128" customFormat="1" ht="12.75" x14ac:dyDescent="0.25">
      <c r="A16" s="126" t="s">
        <v>114</v>
      </c>
      <c r="B16" s="135">
        <v>792285.3</v>
      </c>
      <c r="C16" s="135">
        <v>769045</v>
      </c>
      <c r="E16" s="33"/>
      <c r="F16" s="36"/>
      <c r="G16" s="36"/>
    </row>
    <row r="17" spans="1:8" s="128" customFormat="1" ht="12.75" x14ac:dyDescent="0.25">
      <c r="A17" s="126" t="s">
        <v>142</v>
      </c>
      <c r="B17" s="135">
        <v>0</v>
      </c>
      <c r="C17" s="135">
        <v>0</v>
      </c>
      <c r="E17" s="33"/>
      <c r="F17" s="36"/>
      <c r="G17" s="36"/>
    </row>
    <row r="18" spans="1:8" s="128" customFormat="1" ht="12.75" x14ac:dyDescent="0.2">
      <c r="A18" s="126" t="s">
        <v>115</v>
      </c>
      <c r="B18" s="127">
        <v>0</v>
      </c>
      <c r="C18" s="135">
        <v>24499.93</v>
      </c>
      <c r="E18" s="33"/>
      <c r="F18" s="36"/>
      <c r="G18" s="36"/>
      <c r="H18" s="139"/>
    </row>
    <row r="19" spans="1:8" s="128" customFormat="1" ht="12.75" x14ac:dyDescent="0.25">
      <c r="A19" s="126" t="s">
        <v>372</v>
      </c>
      <c r="B19" s="135">
        <v>142482.57</v>
      </c>
      <c r="C19" s="135">
        <v>139064.82</v>
      </c>
      <c r="E19" s="33"/>
      <c r="F19" s="36"/>
      <c r="G19" s="36"/>
    </row>
    <row r="20" spans="1:8" s="128" customFormat="1" ht="12.75" x14ac:dyDescent="0.25">
      <c r="A20" s="126" t="s">
        <v>143</v>
      </c>
      <c r="B20" s="127">
        <v>0</v>
      </c>
      <c r="C20" s="135">
        <v>3858.79</v>
      </c>
      <c r="E20" s="33"/>
      <c r="F20" s="36"/>
      <c r="G20" s="36"/>
    </row>
    <row r="21" spans="1:8" s="128" customFormat="1" ht="25.5" x14ac:dyDescent="0.25">
      <c r="A21" s="126" t="s">
        <v>116</v>
      </c>
      <c r="B21" s="127">
        <v>2361879.62</v>
      </c>
      <c r="C21" s="135">
        <v>2241454.9700000002</v>
      </c>
      <c r="E21" s="33"/>
      <c r="F21" s="36"/>
      <c r="G21" s="36"/>
    </row>
    <row r="22" spans="1:8" s="128" customFormat="1" ht="25.5" x14ac:dyDescent="0.25">
      <c r="A22" s="126" t="s">
        <v>117</v>
      </c>
      <c r="B22" s="127">
        <v>7442803.9800000004</v>
      </c>
      <c r="C22" s="135">
        <v>7128168.1600000001</v>
      </c>
      <c r="E22" s="33"/>
      <c r="F22" s="36"/>
      <c r="G22" s="36"/>
    </row>
    <row r="23" spans="1:8" s="128" customFormat="1" ht="12.75" x14ac:dyDescent="0.25">
      <c r="A23" s="126" t="s">
        <v>118</v>
      </c>
      <c r="B23" s="135">
        <v>135756.84</v>
      </c>
      <c r="C23" s="135">
        <v>133426.04</v>
      </c>
      <c r="E23" s="33"/>
      <c r="F23" s="36"/>
      <c r="G23" s="36"/>
    </row>
    <row r="24" spans="1:8" s="128" customFormat="1" ht="12.75" x14ac:dyDescent="0.2">
      <c r="A24" s="126" t="s">
        <v>119</v>
      </c>
      <c r="B24" s="127">
        <v>359544.89</v>
      </c>
      <c r="C24" s="135">
        <v>336251.07</v>
      </c>
      <c r="E24" s="33"/>
      <c r="F24" s="36"/>
      <c r="G24" s="36"/>
      <c r="H24" s="139"/>
    </row>
    <row r="25" spans="1:8" s="128" customFormat="1" ht="12.75" x14ac:dyDescent="0.25">
      <c r="A25" s="126" t="s">
        <v>120</v>
      </c>
      <c r="B25" s="135">
        <v>33582.15</v>
      </c>
      <c r="C25" s="135">
        <v>33582.15</v>
      </c>
      <c r="E25" s="33"/>
      <c r="F25" s="36"/>
      <c r="G25" s="36"/>
    </row>
    <row r="26" spans="1:8" s="128" customFormat="1" ht="12.75" x14ac:dyDescent="0.2">
      <c r="A26" s="126" t="s">
        <v>180</v>
      </c>
      <c r="B26" s="127">
        <v>22150.38</v>
      </c>
      <c r="C26" s="135">
        <v>18306.07</v>
      </c>
      <c r="E26" s="33"/>
      <c r="F26" s="142"/>
      <c r="G26" s="142"/>
      <c r="H26" s="139"/>
    </row>
    <row r="27" spans="1:8" s="128" customFormat="1" ht="12.75" x14ac:dyDescent="0.2">
      <c r="A27" s="126" t="s">
        <v>100</v>
      </c>
      <c r="B27" s="127">
        <v>280540</v>
      </c>
      <c r="C27" s="135">
        <v>245570</v>
      </c>
      <c r="E27" s="33"/>
      <c r="F27" s="142"/>
      <c r="G27" s="142"/>
      <c r="H27" s="139"/>
    </row>
    <row r="28" spans="1:8" x14ac:dyDescent="0.25">
      <c r="A28" s="17" t="s">
        <v>144</v>
      </c>
      <c r="B28" s="28">
        <f>SUM(B7:B27)</f>
        <v>18295547.890000001</v>
      </c>
      <c r="C28" s="28">
        <f>SUM(C7:C27)</f>
        <v>17647669.059999999</v>
      </c>
      <c r="E28" s="34"/>
      <c r="F28" s="47"/>
      <c r="G28" s="47"/>
    </row>
    <row r="29" spans="1:8" ht="15" x14ac:dyDescent="0.25">
      <c r="B29" s="18"/>
      <c r="C29" s="18"/>
    </row>
    <row r="30" spans="1:8" x14ac:dyDescent="0.25">
      <c r="A30" s="25" t="s">
        <v>110</v>
      </c>
      <c r="B30" s="26" t="s">
        <v>146</v>
      </c>
    </row>
    <row r="31" spans="1:8" s="128" customFormat="1" ht="12.75" x14ac:dyDescent="0.2">
      <c r="A31" s="126" t="s">
        <v>147</v>
      </c>
      <c r="B31" s="127">
        <f>SUM(B32:B40)</f>
        <v>2161835.3099999996</v>
      </c>
      <c r="E31" s="33"/>
      <c r="F31" s="138"/>
      <c r="G31" s="139"/>
      <c r="H31" s="139"/>
    </row>
    <row r="32" spans="1:8" s="128" customFormat="1" ht="12.75" x14ac:dyDescent="0.2">
      <c r="A32" s="129" t="s">
        <v>121</v>
      </c>
      <c r="B32" s="130">
        <v>476235.6</v>
      </c>
      <c r="E32" s="33"/>
      <c r="F32" s="36"/>
      <c r="G32" s="139"/>
      <c r="H32" s="139"/>
    </row>
    <row r="33" spans="1:8" s="128" customFormat="1" ht="12.75" x14ac:dyDescent="0.2">
      <c r="A33" s="129" t="s">
        <v>122</v>
      </c>
      <c r="B33" s="130">
        <v>440629.2</v>
      </c>
      <c r="E33" s="33"/>
      <c r="F33" s="36"/>
      <c r="G33" s="139"/>
      <c r="H33" s="139"/>
    </row>
    <row r="34" spans="1:8" s="128" customFormat="1" ht="25.5" x14ac:dyDescent="0.2">
      <c r="A34" s="129" t="s">
        <v>123</v>
      </c>
      <c r="B34" s="130">
        <v>466221.3</v>
      </c>
      <c r="E34" s="33"/>
      <c r="F34" s="36"/>
      <c r="G34" s="139"/>
      <c r="H34" s="139"/>
    </row>
    <row r="35" spans="1:8" s="128" customFormat="1" ht="25.5" x14ac:dyDescent="0.2">
      <c r="A35" s="129" t="s">
        <v>124</v>
      </c>
      <c r="B35" s="130">
        <v>57860.4</v>
      </c>
      <c r="E35" s="33"/>
      <c r="F35" s="36"/>
      <c r="G35" s="139"/>
      <c r="H35" s="139"/>
    </row>
    <row r="36" spans="1:8" s="128" customFormat="1" ht="12.75" x14ac:dyDescent="0.2">
      <c r="A36" s="129" t="s">
        <v>125</v>
      </c>
      <c r="B36" s="130">
        <v>17803.2</v>
      </c>
      <c r="E36" s="33"/>
      <c r="F36" s="36"/>
      <c r="G36" s="139"/>
      <c r="H36" s="139"/>
    </row>
    <row r="37" spans="1:8" s="128" customFormat="1" ht="12.75" x14ac:dyDescent="0.2">
      <c r="A37" s="129" t="s">
        <v>126</v>
      </c>
      <c r="B37" s="130">
        <v>77221.14</v>
      </c>
      <c r="E37" s="33"/>
      <c r="F37" s="36"/>
      <c r="G37" s="139"/>
      <c r="H37" s="139"/>
    </row>
    <row r="38" spans="1:8" s="128" customFormat="1" ht="12.75" x14ac:dyDescent="0.2">
      <c r="A38" s="129" t="s">
        <v>127</v>
      </c>
      <c r="B38" s="130">
        <v>568196.61</v>
      </c>
      <c r="E38" s="33"/>
      <c r="F38" s="36"/>
      <c r="G38" s="139"/>
      <c r="H38" s="139"/>
    </row>
    <row r="39" spans="1:8" s="128" customFormat="1" ht="12.75" x14ac:dyDescent="0.2">
      <c r="A39" s="129" t="s">
        <v>128</v>
      </c>
      <c r="B39" s="130">
        <v>0</v>
      </c>
      <c r="E39" s="33"/>
      <c r="F39" s="36"/>
      <c r="G39" s="139"/>
      <c r="H39" s="139"/>
    </row>
    <row r="40" spans="1:8" s="128" customFormat="1" ht="25.5" x14ac:dyDescent="0.2">
      <c r="A40" s="129" t="s">
        <v>131</v>
      </c>
      <c r="B40" s="130">
        <v>57667.86</v>
      </c>
      <c r="E40" s="33"/>
      <c r="F40" s="36"/>
      <c r="G40" s="139"/>
      <c r="H40" s="139"/>
    </row>
    <row r="41" spans="1:8" s="128" customFormat="1" ht="12.75" x14ac:dyDescent="0.2">
      <c r="A41" s="126" t="s">
        <v>148</v>
      </c>
      <c r="B41" s="127">
        <v>346069</v>
      </c>
      <c r="E41" s="33"/>
      <c r="F41" s="36"/>
      <c r="G41" s="139"/>
      <c r="H41" s="139"/>
    </row>
    <row r="42" spans="1:8" s="128" customFormat="1" ht="25.5" x14ac:dyDescent="0.2">
      <c r="A42" s="126" t="s">
        <v>101</v>
      </c>
      <c r="B42" s="127">
        <v>442854.6</v>
      </c>
      <c r="E42" s="33"/>
      <c r="F42" s="36"/>
      <c r="G42" s="139"/>
      <c r="H42" s="139"/>
    </row>
    <row r="43" spans="1:8" s="128" customFormat="1" ht="12.75" x14ac:dyDescent="0.2">
      <c r="A43" s="126" t="s">
        <v>130</v>
      </c>
      <c r="B43" s="127">
        <v>366078.3</v>
      </c>
      <c r="E43" s="33"/>
      <c r="F43" s="36"/>
      <c r="G43" s="139"/>
      <c r="H43" s="139"/>
    </row>
    <row r="44" spans="1:8" s="128" customFormat="1" ht="12.75" x14ac:dyDescent="0.2">
      <c r="A44" s="126" t="s">
        <v>336</v>
      </c>
      <c r="B44" s="127">
        <v>75663.600000000006</v>
      </c>
      <c r="E44" s="33"/>
      <c r="F44" s="36"/>
      <c r="G44" s="139"/>
      <c r="H44" s="139"/>
    </row>
    <row r="45" spans="1:8" s="128" customFormat="1" ht="12.75" x14ac:dyDescent="0.2">
      <c r="A45" s="126" t="s">
        <v>337</v>
      </c>
      <c r="B45" s="127">
        <v>0</v>
      </c>
      <c r="E45" s="33"/>
      <c r="F45" s="36"/>
      <c r="G45" s="139"/>
      <c r="H45" s="139"/>
    </row>
    <row r="46" spans="1:8" s="128" customFormat="1" ht="12.75" x14ac:dyDescent="0.2">
      <c r="A46" s="126" t="s">
        <v>338</v>
      </c>
      <c r="B46" s="127">
        <v>1043462.02</v>
      </c>
      <c r="E46" s="33"/>
      <c r="F46" s="36"/>
      <c r="G46" s="139"/>
      <c r="H46" s="139"/>
    </row>
    <row r="47" spans="1:8" s="128" customFormat="1" ht="12.75" x14ac:dyDescent="0.2">
      <c r="A47" s="126" t="s">
        <v>104</v>
      </c>
      <c r="B47" s="127">
        <v>57679.4</v>
      </c>
      <c r="E47" s="33"/>
      <c r="F47" s="36"/>
      <c r="G47" s="139"/>
      <c r="H47" s="139"/>
    </row>
    <row r="48" spans="1:8" s="128" customFormat="1" ht="12.75" x14ac:dyDescent="0.2">
      <c r="A48" s="126" t="s">
        <v>339</v>
      </c>
      <c r="B48" s="127">
        <v>792242.4</v>
      </c>
      <c r="E48" s="33"/>
      <c r="F48" s="36"/>
      <c r="G48" s="139"/>
      <c r="H48" s="139"/>
    </row>
    <row r="49" spans="1:8" s="128" customFormat="1" ht="12.75" x14ac:dyDescent="0.2">
      <c r="A49" s="126" t="s">
        <v>340</v>
      </c>
      <c r="B49" s="127">
        <v>0</v>
      </c>
      <c r="E49" s="33"/>
      <c r="F49" s="36"/>
      <c r="G49" s="139"/>
      <c r="H49" s="139"/>
    </row>
    <row r="50" spans="1:8" s="128" customFormat="1" ht="12.75" x14ac:dyDescent="0.2">
      <c r="A50" s="131" t="s">
        <v>341</v>
      </c>
      <c r="B50" s="127">
        <v>0</v>
      </c>
      <c r="E50" s="33"/>
      <c r="F50" s="36"/>
      <c r="G50" s="139"/>
      <c r="H50" s="139"/>
    </row>
    <row r="51" spans="1:8" s="128" customFormat="1" ht="12.75" x14ac:dyDescent="0.2">
      <c r="A51" s="126" t="s">
        <v>371</v>
      </c>
      <c r="B51" s="127">
        <v>140381.79999999999</v>
      </c>
      <c r="E51" s="33"/>
      <c r="F51" s="36"/>
      <c r="G51" s="139"/>
      <c r="H51" s="139"/>
    </row>
    <row r="52" spans="1:8" s="128" customFormat="1" ht="12.75" x14ac:dyDescent="0.2">
      <c r="A52" s="131" t="s">
        <v>343</v>
      </c>
      <c r="B52" s="132">
        <v>0</v>
      </c>
      <c r="E52" s="33"/>
      <c r="F52" s="36"/>
      <c r="G52" s="139"/>
      <c r="H52" s="139"/>
    </row>
    <row r="53" spans="1:8" s="128" customFormat="1" ht="25.5" x14ac:dyDescent="0.2">
      <c r="A53" s="126" t="s">
        <v>346</v>
      </c>
      <c r="B53" s="127">
        <v>2662255.0499999998</v>
      </c>
      <c r="E53" s="33"/>
      <c r="F53" s="36"/>
      <c r="G53" s="139"/>
      <c r="H53" s="139"/>
    </row>
    <row r="54" spans="1:8" s="128" customFormat="1" ht="12.75" x14ac:dyDescent="0.25">
      <c r="A54" s="133" t="s">
        <v>134</v>
      </c>
      <c r="B54" s="130">
        <v>51184.86</v>
      </c>
      <c r="E54" s="33"/>
      <c r="F54" s="36"/>
    </row>
    <row r="55" spans="1:8" s="128" customFormat="1" ht="12.75" x14ac:dyDescent="0.2">
      <c r="A55" s="133" t="s">
        <v>181</v>
      </c>
      <c r="B55" s="130">
        <v>88993.68</v>
      </c>
      <c r="F55" s="142"/>
      <c r="H55" s="139"/>
    </row>
    <row r="56" spans="1:8" s="128" customFormat="1" ht="12.75" x14ac:dyDescent="0.2">
      <c r="A56" s="126" t="s">
        <v>344</v>
      </c>
      <c r="B56" s="127">
        <v>7435670.3200000003</v>
      </c>
      <c r="E56" s="33"/>
      <c r="F56" s="36"/>
      <c r="H56" s="139"/>
    </row>
    <row r="57" spans="1:8" s="128" customFormat="1" ht="12.75" x14ac:dyDescent="0.2">
      <c r="A57" s="133" t="s">
        <v>135</v>
      </c>
      <c r="B57" s="130">
        <v>107016.6</v>
      </c>
      <c r="F57" s="36"/>
      <c r="H57" s="139"/>
    </row>
    <row r="58" spans="1:8" s="128" customFormat="1" ht="12.75" x14ac:dyDescent="0.2">
      <c r="A58" s="126" t="s">
        <v>345</v>
      </c>
      <c r="B58" s="127">
        <v>104796.48</v>
      </c>
      <c r="E58" s="33"/>
      <c r="F58" s="36"/>
      <c r="G58" s="139"/>
      <c r="H58" s="139"/>
    </row>
    <row r="59" spans="1:8" s="128" customFormat="1" ht="12.75" x14ac:dyDescent="0.2">
      <c r="A59" s="131" t="s">
        <v>107</v>
      </c>
      <c r="B59" s="132">
        <v>1000</v>
      </c>
      <c r="E59" s="33"/>
      <c r="F59" s="36"/>
      <c r="G59" s="139"/>
      <c r="H59" s="139"/>
    </row>
    <row r="60" spans="1:8" s="128" customFormat="1" ht="12.75" x14ac:dyDescent="0.2">
      <c r="A60" s="126" t="s">
        <v>108</v>
      </c>
      <c r="B60" s="127">
        <v>23384.89</v>
      </c>
      <c r="E60" s="33"/>
      <c r="F60" s="36"/>
      <c r="H60" s="139"/>
    </row>
    <row r="61" spans="1:8" s="128" customFormat="1" ht="12.75" x14ac:dyDescent="0.2">
      <c r="A61" s="131" t="s">
        <v>109</v>
      </c>
      <c r="B61" s="127">
        <v>280540</v>
      </c>
      <c r="F61" s="142"/>
      <c r="H61" s="139"/>
    </row>
    <row r="62" spans="1:8" s="128" customFormat="1" ht="25.5" x14ac:dyDescent="0.2">
      <c r="A62" s="126" t="s">
        <v>185</v>
      </c>
      <c r="B62" s="132">
        <v>322285.18</v>
      </c>
      <c r="E62" s="33"/>
      <c r="F62" s="36"/>
      <c r="H62" s="139"/>
    </row>
    <row r="63" spans="1:8" ht="15" x14ac:dyDescent="0.25">
      <c r="A63" s="17" t="s">
        <v>149</v>
      </c>
      <c r="B63" s="27">
        <f>B31+B41+B42+B43+B46+B44+B45+B47+B49+B48+B51+B58+B53+B50+B56+B52+B59+B60+B61+B62</f>
        <v>16256198.350000001</v>
      </c>
      <c r="E63" s="40"/>
      <c r="F63" s="48"/>
      <c r="G63"/>
      <c r="H63"/>
    </row>
    <row r="64" spans="1:8" ht="4.5" customHeight="1" x14ac:dyDescent="0.25">
      <c r="B64" s="2"/>
      <c r="E64" s="40"/>
      <c r="F64" s="48"/>
    </row>
    <row r="65" spans="1:2" x14ac:dyDescent="0.25">
      <c r="A65" s="17" t="s">
        <v>137</v>
      </c>
      <c r="B65" s="27">
        <f>C28-B63</f>
        <v>1391470.7099999972</v>
      </c>
    </row>
  </sheetData>
  <mergeCells count="4">
    <mergeCell ref="A1:C1"/>
    <mergeCell ref="A3:C3"/>
    <mergeCell ref="A5:A6"/>
    <mergeCell ref="B5:C5"/>
  </mergeCells>
  <hyperlinks>
    <hyperlink ref="E3" location="'Список домов'!A1" display="Назад к списку домов"/>
  </hyperlinks>
  <printOptions horizontalCentered="1"/>
  <pageMargins left="0.31496062992125984" right="0.31496062992125984" top="0.35433070866141736" bottom="0.15748031496062992" header="0.31496062992125984" footer="0.31496062992125984"/>
  <pageSetup paperSize="9" scale="8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zoomScaleNormal="100" workbookViewId="0">
      <pane ySplit="3" topLeftCell="A4" activePane="bottomLeft" state="frozen"/>
      <selection sqref="A1:C1"/>
      <selection pane="bottomLeft" sqref="A1:C1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155" t="s">
        <v>97</v>
      </c>
      <c r="B1" s="155"/>
      <c r="C1" s="155"/>
      <c r="D1" s="16"/>
      <c r="E1" s="21"/>
      <c r="F1" s="21"/>
    </row>
    <row r="2" spans="1:8" ht="6.75" customHeight="1" thickBot="1" x14ac:dyDescent="0.3"/>
    <row r="3" spans="1:8" ht="24.75" customHeight="1" thickBot="1" x14ac:dyDescent="0.3">
      <c r="A3" s="159" t="s">
        <v>17</v>
      </c>
      <c r="B3" s="159"/>
      <c r="C3" s="159"/>
      <c r="D3" s="23"/>
      <c r="E3" s="1" t="s">
        <v>91</v>
      </c>
      <c r="F3" s="20"/>
    </row>
    <row r="4" spans="1:8" ht="6" customHeight="1" x14ac:dyDescent="0.25"/>
    <row r="5" spans="1:8" x14ac:dyDescent="0.25">
      <c r="A5" s="153" t="s">
        <v>110</v>
      </c>
      <c r="B5" s="157" t="s">
        <v>145</v>
      </c>
      <c r="C5" s="158"/>
      <c r="E5" s="5"/>
      <c r="F5" s="6"/>
    </row>
    <row r="6" spans="1:8" x14ac:dyDescent="0.25">
      <c r="A6" s="154"/>
      <c r="B6" s="25" t="s">
        <v>98</v>
      </c>
      <c r="C6" s="25" t="s">
        <v>99</v>
      </c>
      <c r="E6" s="5"/>
      <c r="F6" s="6"/>
    </row>
    <row r="7" spans="1:8" s="128" customFormat="1" ht="12.75" x14ac:dyDescent="0.2">
      <c r="A7" s="126" t="s">
        <v>139</v>
      </c>
      <c r="B7" s="127">
        <v>3209498.28</v>
      </c>
      <c r="C7" s="135">
        <v>3171096.9</v>
      </c>
      <c r="E7" s="33"/>
      <c r="F7" s="36"/>
      <c r="G7" s="36"/>
      <c r="H7" s="139"/>
    </row>
    <row r="8" spans="1:8" s="128" customFormat="1" ht="25.5" x14ac:dyDescent="0.2">
      <c r="A8" s="126" t="s">
        <v>113</v>
      </c>
      <c r="B8" s="127">
        <v>554596.37</v>
      </c>
      <c r="C8" s="135">
        <v>538309.47</v>
      </c>
      <c r="E8" s="33"/>
      <c r="F8" s="36"/>
      <c r="G8" s="36"/>
      <c r="H8" s="139"/>
    </row>
    <row r="9" spans="1:8" s="128" customFormat="1" ht="12.75" x14ac:dyDescent="0.25">
      <c r="A9" s="126" t="s">
        <v>140</v>
      </c>
      <c r="B9" s="135">
        <v>1566940.26</v>
      </c>
      <c r="C9" s="135">
        <v>1550570.98</v>
      </c>
      <c r="E9" s="33"/>
      <c r="F9" s="36"/>
      <c r="G9" s="36"/>
    </row>
    <row r="10" spans="1:8" s="128" customFormat="1" ht="25.5" x14ac:dyDescent="0.2">
      <c r="A10" s="126" t="s">
        <v>129</v>
      </c>
      <c r="B10" s="127">
        <v>493387.38</v>
      </c>
      <c r="C10" s="135">
        <v>486890.34</v>
      </c>
      <c r="E10" s="33"/>
      <c r="F10" s="36"/>
      <c r="G10" s="36"/>
      <c r="H10" s="139"/>
    </row>
    <row r="11" spans="1:8" s="128" customFormat="1" ht="12.75" x14ac:dyDescent="0.2">
      <c r="A11" s="126" t="s">
        <v>111</v>
      </c>
      <c r="B11" s="127">
        <v>407851.68</v>
      </c>
      <c r="C11" s="135">
        <v>402610.25</v>
      </c>
      <c r="E11" s="33"/>
      <c r="F11" s="36"/>
      <c r="G11" s="36"/>
      <c r="H11" s="139"/>
    </row>
    <row r="12" spans="1:8" s="128" customFormat="1" ht="12.75" x14ac:dyDescent="0.2">
      <c r="A12" s="126" t="s">
        <v>102</v>
      </c>
      <c r="B12" s="127">
        <v>84297.72</v>
      </c>
      <c r="C12" s="135">
        <v>83642.09</v>
      </c>
      <c r="E12" s="33"/>
      <c r="F12" s="36"/>
      <c r="G12" s="36"/>
      <c r="H12" s="139"/>
    </row>
    <row r="13" spans="1:8" s="128" customFormat="1" ht="12.75" x14ac:dyDescent="0.2">
      <c r="A13" s="126" t="s">
        <v>103</v>
      </c>
      <c r="B13" s="127">
        <v>0</v>
      </c>
      <c r="C13" s="135">
        <v>696</v>
      </c>
      <c r="E13" s="33"/>
      <c r="F13" s="36"/>
      <c r="G13" s="36"/>
      <c r="H13" s="139"/>
    </row>
    <row r="14" spans="1:8" s="128" customFormat="1" ht="12.75" x14ac:dyDescent="0.2">
      <c r="A14" s="126" t="s">
        <v>112</v>
      </c>
      <c r="B14" s="127">
        <v>769521.83</v>
      </c>
      <c r="C14" s="135">
        <v>744826.74</v>
      </c>
      <c r="E14" s="33"/>
      <c r="F14" s="36"/>
      <c r="G14" s="36"/>
      <c r="H14" s="139"/>
    </row>
    <row r="15" spans="1:8" s="128" customFormat="1" ht="12.75" x14ac:dyDescent="0.25">
      <c r="A15" s="126" t="s">
        <v>141</v>
      </c>
      <c r="B15" s="135">
        <v>479415.68</v>
      </c>
      <c r="C15" s="135">
        <v>442290.68</v>
      </c>
      <c r="E15" s="33"/>
      <c r="F15" s="36"/>
      <c r="G15" s="36"/>
    </row>
    <row r="16" spans="1:8" s="128" customFormat="1" ht="12.75" x14ac:dyDescent="0.25">
      <c r="A16" s="126" t="s">
        <v>114</v>
      </c>
      <c r="B16" s="135">
        <v>882645</v>
      </c>
      <c r="C16" s="135">
        <v>865490.74</v>
      </c>
      <c r="E16" s="33"/>
      <c r="F16" s="36"/>
      <c r="G16" s="36"/>
    </row>
    <row r="17" spans="1:8" s="128" customFormat="1" ht="12.75" x14ac:dyDescent="0.25">
      <c r="A17" s="126" t="s">
        <v>142</v>
      </c>
      <c r="B17" s="135">
        <v>0</v>
      </c>
      <c r="C17" s="135">
        <v>0</v>
      </c>
      <c r="E17" s="33"/>
      <c r="F17" s="36"/>
      <c r="G17" s="36"/>
    </row>
    <row r="18" spans="1:8" s="128" customFormat="1" ht="12.75" x14ac:dyDescent="0.2">
      <c r="A18" s="126" t="s">
        <v>115</v>
      </c>
      <c r="B18" s="127">
        <v>0</v>
      </c>
      <c r="C18" s="135">
        <v>0</v>
      </c>
      <c r="E18" s="33"/>
      <c r="F18" s="36"/>
      <c r="G18" s="36"/>
      <c r="H18" s="139"/>
    </row>
    <row r="19" spans="1:8" s="128" customFormat="1" ht="12.75" x14ac:dyDescent="0.25">
      <c r="A19" s="126" t="s">
        <v>372</v>
      </c>
      <c r="B19" s="135">
        <v>251441.13</v>
      </c>
      <c r="C19" s="135">
        <v>253604.63</v>
      </c>
      <c r="E19" s="33"/>
      <c r="F19" s="36"/>
      <c r="G19" s="36"/>
    </row>
    <row r="20" spans="1:8" s="128" customFormat="1" ht="12.75" x14ac:dyDescent="0.25">
      <c r="A20" s="126" t="s">
        <v>143</v>
      </c>
      <c r="B20" s="127">
        <v>0</v>
      </c>
      <c r="C20" s="135">
        <v>0</v>
      </c>
      <c r="E20" s="33"/>
      <c r="F20" s="36"/>
      <c r="G20" s="36"/>
    </row>
    <row r="21" spans="1:8" s="128" customFormat="1" ht="25.5" x14ac:dyDescent="0.25">
      <c r="A21" s="126" t="s">
        <v>116</v>
      </c>
      <c r="B21" s="127">
        <v>-2162.08</v>
      </c>
      <c r="C21" s="135">
        <v>114689.98</v>
      </c>
      <c r="E21" s="33"/>
      <c r="F21" s="36"/>
      <c r="G21" s="36"/>
    </row>
    <row r="22" spans="1:8" s="128" customFormat="1" ht="25.5" x14ac:dyDescent="0.25">
      <c r="A22" s="126" t="s">
        <v>117</v>
      </c>
      <c r="B22" s="127">
        <v>-5414.12</v>
      </c>
      <c r="C22" s="135">
        <v>365000.53</v>
      </c>
      <c r="E22" s="33"/>
      <c r="F22" s="36"/>
      <c r="G22" s="36"/>
    </row>
    <row r="23" spans="1:8" s="128" customFormat="1" ht="12.75" x14ac:dyDescent="0.25">
      <c r="A23" s="126" t="s">
        <v>118</v>
      </c>
      <c r="B23" s="135">
        <v>151240.92000000001</v>
      </c>
      <c r="C23" s="135">
        <v>149825.39000000001</v>
      </c>
      <c r="E23" s="33"/>
      <c r="F23" s="36"/>
      <c r="G23" s="36"/>
    </row>
    <row r="24" spans="1:8" s="128" customFormat="1" ht="12.75" x14ac:dyDescent="0.2">
      <c r="A24" s="126" t="s">
        <v>119</v>
      </c>
      <c r="B24" s="127">
        <v>306246.86</v>
      </c>
      <c r="C24" s="135">
        <v>303655.21999999997</v>
      </c>
      <c r="E24" s="33"/>
      <c r="F24" s="36"/>
      <c r="G24" s="36"/>
      <c r="H24" s="139"/>
    </row>
    <row r="25" spans="1:8" s="128" customFormat="1" ht="12.75" x14ac:dyDescent="0.25">
      <c r="A25" s="126" t="s">
        <v>120</v>
      </c>
      <c r="B25" s="135">
        <v>28548.11</v>
      </c>
      <c r="C25" s="135">
        <v>28548.11</v>
      </c>
      <c r="E25" s="33"/>
      <c r="F25" s="36"/>
      <c r="G25" s="36"/>
    </row>
    <row r="26" spans="1:8" s="128" customFormat="1" ht="12.75" x14ac:dyDescent="0.2">
      <c r="A26" s="126" t="s">
        <v>180</v>
      </c>
      <c r="B26" s="127">
        <v>8707.68</v>
      </c>
      <c r="C26" s="135">
        <v>8707.68</v>
      </c>
      <c r="E26" s="33"/>
      <c r="F26" s="142"/>
      <c r="G26" s="142"/>
      <c r="H26" s="139"/>
    </row>
    <row r="27" spans="1:8" s="128" customFormat="1" ht="12.75" x14ac:dyDescent="0.2">
      <c r="A27" s="126" t="s">
        <v>100</v>
      </c>
      <c r="B27" s="127">
        <v>138630</v>
      </c>
      <c r="C27" s="135">
        <v>121400</v>
      </c>
      <c r="E27" s="33"/>
      <c r="F27" s="142"/>
      <c r="G27" s="142"/>
      <c r="H27" s="139"/>
    </row>
    <row r="28" spans="1:8" x14ac:dyDescent="0.25">
      <c r="A28" s="17" t="s">
        <v>144</v>
      </c>
      <c r="B28" s="28">
        <f>SUM(B7:B27)</f>
        <v>9325392.6999999993</v>
      </c>
      <c r="C28" s="28">
        <f>SUM(C7:C27)</f>
        <v>9631855.7300000004</v>
      </c>
      <c r="E28" s="34"/>
      <c r="F28" s="47"/>
      <c r="G28" s="47"/>
    </row>
    <row r="29" spans="1:8" ht="15" x14ac:dyDescent="0.25">
      <c r="B29" s="18"/>
      <c r="C29" s="18"/>
    </row>
    <row r="30" spans="1:8" x14ac:dyDescent="0.25">
      <c r="A30" s="25" t="s">
        <v>110</v>
      </c>
      <c r="B30" s="26" t="s">
        <v>146</v>
      </c>
    </row>
    <row r="31" spans="1:8" s="128" customFormat="1" ht="12.75" x14ac:dyDescent="0.2">
      <c r="A31" s="126" t="s">
        <v>147</v>
      </c>
      <c r="B31" s="127">
        <f>SUM(B32:B40)</f>
        <v>2952040.4199999995</v>
      </c>
      <c r="E31" s="33"/>
      <c r="F31" s="138"/>
      <c r="G31" s="139"/>
      <c r="H31" s="139"/>
    </row>
    <row r="32" spans="1:8" s="128" customFormat="1" ht="12.75" x14ac:dyDescent="0.2">
      <c r="A32" s="129" t="s">
        <v>121</v>
      </c>
      <c r="B32" s="130">
        <v>530574.48</v>
      </c>
      <c r="E32" s="33"/>
      <c r="F32" s="36"/>
      <c r="G32" s="139"/>
      <c r="H32" s="139"/>
    </row>
    <row r="33" spans="1:8" s="128" customFormat="1" ht="12.75" x14ac:dyDescent="0.2">
      <c r="A33" s="129" t="s">
        <v>122</v>
      </c>
      <c r="B33" s="130">
        <v>490905.36</v>
      </c>
      <c r="E33" s="33"/>
      <c r="F33" s="36"/>
      <c r="G33" s="139"/>
      <c r="H33" s="139"/>
    </row>
    <row r="34" spans="1:8" s="128" customFormat="1" ht="25.5" x14ac:dyDescent="0.2">
      <c r="A34" s="129" t="s">
        <v>123</v>
      </c>
      <c r="B34" s="130">
        <v>519417.54</v>
      </c>
      <c r="E34" s="33"/>
      <c r="F34" s="36"/>
      <c r="G34" s="139"/>
      <c r="H34" s="139"/>
    </row>
    <row r="35" spans="1:8" s="128" customFormat="1" ht="25.5" x14ac:dyDescent="0.2">
      <c r="A35" s="129" t="s">
        <v>124</v>
      </c>
      <c r="B35" s="130">
        <v>64462.32</v>
      </c>
      <c r="E35" s="33"/>
      <c r="F35" s="36"/>
      <c r="G35" s="139"/>
      <c r="H35" s="139"/>
    </row>
    <row r="36" spans="1:8" s="128" customFormat="1" ht="12.75" x14ac:dyDescent="0.2">
      <c r="A36" s="129" t="s">
        <v>125</v>
      </c>
      <c r="B36" s="130">
        <v>19834.560000000001</v>
      </c>
      <c r="E36" s="33"/>
      <c r="F36" s="36"/>
      <c r="G36" s="139"/>
      <c r="H36" s="139"/>
    </row>
    <row r="37" spans="1:8" s="128" customFormat="1" ht="12.75" x14ac:dyDescent="0.2">
      <c r="A37" s="129" t="s">
        <v>126</v>
      </c>
      <c r="B37" s="130">
        <v>59051.46</v>
      </c>
      <c r="E37" s="33"/>
      <c r="F37" s="36"/>
      <c r="G37" s="139"/>
      <c r="H37" s="139"/>
    </row>
    <row r="38" spans="1:8" s="128" customFormat="1" ht="12.75" x14ac:dyDescent="0.2">
      <c r="A38" s="129" t="s">
        <v>127</v>
      </c>
      <c r="B38" s="130">
        <v>1145705.42</v>
      </c>
      <c r="E38" s="33"/>
      <c r="F38" s="36"/>
      <c r="G38" s="139"/>
      <c r="H38" s="139"/>
    </row>
    <row r="39" spans="1:8" s="128" customFormat="1" ht="12.75" x14ac:dyDescent="0.2">
      <c r="A39" s="129" t="s">
        <v>128</v>
      </c>
      <c r="B39" s="130">
        <v>0</v>
      </c>
      <c r="E39" s="33"/>
      <c r="F39" s="36"/>
      <c r="G39" s="139"/>
      <c r="H39" s="139"/>
    </row>
    <row r="40" spans="1:8" s="128" customFormat="1" ht="25.5" x14ac:dyDescent="0.2">
      <c r="A40" s="129" t="s">
        <v>131</v>
      </c>
      <c r="B40" s="130">
        <v>122089.28</v>
      </c>
      <c r="E40" s="33"/>
      <c r="F40" s="36"/>
      <c r="G40" s="139"/>
      <c r="H40" s="139"/>
    </row>
    <row r="41" spans="1:8" s="128" customFormat="1" ht="12.75" x14ac:dyDescent="0.2">
      <c r="A41" s="126" t="s">
        <v>148</v>
      </c>
      <c r="B41" s="127">
        <v>1245771</v>
      </c>
      <c r="E41" s="33"/>
      <c r="F41" s="36"/>
      <c r="G41" s="139"/>
      <c r="H41" s="139"/>
    </row>
    <row r="42" spans="1:8" s="128" customFormat="1" ht="25.5" x14ac:dyDescent="0.2">
      <c r="A42" s="126" t="s">
        <v>101</v>
      </c>
      <c r="B42" s="127">
        <v>493384.68</v>
      </c>
      <c r="E42" s="33"/>
      <c r="F42" s="36"/>
      <c r="G42" s="139"/>
      <c r="H42" s="139"/>
    </row>
    <row r="43" spans="1:8" s="128" customFormat="1" ht="12.75" x14ac:dyDescent="0.2">
      <c r="A43" s="126" t="s">
        <v>130</v>
      </c>
      <c r="B43" s="127">
        <v>407848.14</v>
      </c>
      <c r="E43" s="33"/>
      <c r="F43" s="36"/>
      <c r="G43" s="139"/>
      <c r="H43" s="139"/>
    </row>
    <row r="44" spans="1:8" s="128" customFormat="1" ht="12.75" x14ac:dyDescent="0.2">
      <c r="A44" s="126" t="s">
        <v>336</v>
      </c>
      <c r="B44" s="127">
        <v>84296.88</v>
      </c>
      <c r="E44" s="33"/>
      <c r="F44" s="36"/>
      <c r="G44" s="139"/>
      <c r="H44" s="139"/>
    </row>
    <row r="45" spans="1:8" s="128" customFormat="1" ht="12.75" x14ac:dyDescent="0.2">
      <c r="A45" s="126" t="s">
        <v>337</v>
      </c>
      <c r="B45" s="127">
        <v>0</v>
      </c>
      <c r="E45" s="33"/>
      <c r="F45" s="36"/>
      <c r="G45" s="139"/>
      <c r="H45" s="139"/>
    </row>
    <row r="46" spans="1:8" s="128" customFormat="1" ht="12.75" x14ac:dyDescent="0.2">
      <c r="A46" s="126" t="s">
        <v>338</v>
      </c>
      <c r="B46" s="127">
        <v>810920.5</v>
      </c>
      <c r="E46" s="33"/>
      <c r="F46" s="36"/>
      <c r="G46" s="139"/>
      <c r="H46" s="139"/>
    </row>
    <row r="47" spans="1:8" s="128" customFormat="1" ht="12.75" x14ac:dyDescent="0.2">
      <c r="A47" s="126" t="s">
        <v>104</v>
      </c>
      <c r="B47" s="127">
        <v>60187.199999999997</v>
      </c>
      <c r="E47" s="33"/>
      <c r="F47" s="36"/>
      <c r="G47" s="139"/>
      <c r="H47" s="139"/>
    </row>
    <row r="48" spans="1:8" s="128" customFormat="1" ht="12.75" x14ac:dyDescent="0.2">
      <c r="A48" s="126" t="s">
        <v>339</v>
      </c>
      <c r="B48" s="127">
        <v>882637.92</v>
      </c>
      <c r="E48" s="33"/>
      <c r="F48" s="36"/>
      <c r="G48" s="139"/>
      <c r="H48" s="139"/>
    </row>
    <row r="49" spans="1:8" s="128" customFormat="1" ht="12.75" x14ac:dyDescent="0.2">
      <c r="A49" s="126" t="s">
        <v>340</v>
      </c>
      <c r="B49" s="127">
        <v>0</v>
      </c>
      <c r="E49" s="33"/>
      <c r="F49" s="36"/>
      <c r="G49" s="139"/>
      <c r="H49" s="139"/>
    </row>
    <row r="50" spans="1:8" s="128" customFormat="1" ht="12.75" x14ac:dyDescent="0.2">
      <c r="A50" s="131" t="s">
        <v>341</v>
      </c>
      <c r="B50" s="127">
        <v>0</v>
      </c>
      <c r="E50" s="33"/>
      <c r="F50" s="36"/>
      <c r="G50" s="139"/>
      <c r="H50" s="139"/>
    </row>
    <row r="51" spans="1:8" s="128" customFormat="1" ht="12.75" x14ac:dyDescent="0.2">
      <c r="A51" s="126" t="s">
        <v>371</v>
      </c>
      <c r="B51" s="127">
        <v>246028.24</v>
      </c>
      <c r="E51" s="33"/>
      <c r="F51" s="36"/>
      <c r="G51" s="139"/>
      <c r="H51" s="139"/>
    </row>
    <row r="52" spans="1:8" s="128" customFormat="1" ht="12.75" x14ac:dyDescent="0.2">
      <c r="A52" s="131" t="s">
        <v>343</v>
      </c>
      <c r="B52" s="132">
        <v>0</v>
      </c>
      <c r="E52" s="33"/>
      <c r="F52" s="36"/>
      <c r="G52" s="139"/>
      <c r="H52" s="139"/>
    </row>
    <row r="53" spans="1:8" s="128" customFormat="1" ht="25.5" x14ac:dyDescent="0.2">
      <c r="A53" s="126" t="s">
        <v>346</v>
      </c>
      <c r="B53" s="127">
        <v>-6427.88</v>
      </c>
      <c r="E53" s="33"/>
      <c r="F53" s="36"/>
      <c r="G53" s="139"/>
      <c r="H53" s="139"/>
    </row>
    <row r="54" spans="1:8" s="128" customFormat="1" ht="12.75" x14ac:dyDescent="0.25">
      <c r="A54" s="133" t="s">
        <v>134</v>
      </c>
      <c r="B54" s="130">
        <v>115494.12</v>
      </c>
      <c r="E54" s="33"/>
      <c r="F54" s="36"/>
    </row>
    <row r="55" spans="1:8" s="128" customFormat="1" ht="12.75" x14ac:dyDescent="0.2">
      <c r="A55" s="133" t="s">
        <v>181</v>
      </c>
      <c r="B55" s="130">
        <v>199502.33</v>
      </c>
      <c r="F55" s="142"/>
      <c r="H55" s="139"/>
    </row>
    <row r="56" spans="1:8" s="128" customFormat="1" ht="12.75" x14ac:dyDescent="0.2">
      <c r="A56" s="126" t="s">
        <v>344</v>
      </c>
      <c r="B56" s="127">
        <v>219416.22</v>
      </c>
      <c r="E56" s="33"/>
      <c r="F56" s="36"/>
      <c r="H56" s="139"/>
    </row>
    <row r="57" spans="1:8" s="128" customFormat="1" ht="12.75" x14ac:dyDescent="0.2">
      <c r="A57" s="133" t="s">
        <v>135</v>
      </c>
      <c r="B57" s="130">
        <v>239599.92</v>
      </c>
      <c r="F57" s="36"/>
      <c r="H57" s="139"/>
    </row>
    <row r="58" spans="1:8" s="128" customFormat="1" ht="12.75" x14ac:dyDescent="0.2">
      <c r="A58" s="126" t="s">
        <v>345</v>
      </c>
      <c r="B58" s="127">
        <v>97520.4</v>
      </c>
      <c r="E58" s="33"/>
      <c r="F58" s="36"/>
      <c r="G58" s="139"/>
      <c r="H58" s="139"/>
    </row>
    <row r="59" spans="1:8" s="128" customFormat="1" ht="12.75" x14ac:dyDescent="0.2">
      <c r="A59" s="131" t="s">
        <v>107</v>
      </c>
      <c r="B59" s="132">
        <v>108144</v>
      </c>
      <c r="E59" s="33"/>
      <c r="F59" s="36"/>
      <c r="G59" s="139"/>
      <c r="H59" s="139"/>
    </row>
    <row r="60" spans="1:8" s="128" customFormat="1" ht="12.75" x14ac:dyDescent="0.2">
      <c r="A60" s="126" t="s">
        <v>108</v>
      </c>
      <c r="B60" s="127">
        <v>0</v>
      </c>
      <c r="E60" s="33"/>
      <c r="F60" s="143"/>
      <c r="G60" s="33"/>
      <c r="H60" s="139"/>
    </row>
    <row r="61" spans="1:8" s="128" customFormat="1" ht="12.75" x14ac:dyDescent="0.2">
      <c r="A61" s="131" t="s">
        <v>109</v>
      </c>
      <c r="B61" s="127">
        <v>328440</v>
      </c>
      <c r="F61" s="142"/>
      <c r="H61" s="139"/>
    </row>
    <row r="62" spans="1:8" s="128" customFormat="1" ht="25.5" x14ac:dyDescent="0.2">
      <c r="A62" s="126" t="s">
        <v>185</v>
      </c>
      <c r="B62" s="134">
        <v>0</v>
      </c>
      <c r="E62" s="33"/>
      <c r="F62" s="36"/>
      <c r="H62" s="139"/>
    </row>
    <row r="63" spans="1:8" ht="15" x14ac:dyDescent="0.25">
      <c r="A63" s="17" t="s">
        <v>149</v>
      </c>
      <c r="B63" s="27">
        <f>B31+B41+B42+B43+B46+B44+B45+B47+B49+B48+B51+B58+B53+B50+B56+B52+B59+B60+B61+B62</f>
        <v>7930207.7199999997</v>
      </c>
      <c r="E63" s="40"/>
      <c r="F63" s="48"/>
      <c r="G63"/>
      <c r="H63"/>
    </row>
    <row r="64" spans="1:8" ht="4.5" customHeight="1" x14ac:dyDescent="0.25">
      <c r="B64" s="2"/>
      <c r="E64" s="40"/>
      <c r="F64" s="48"/>
    </row>
    <row r="65" spans="1:2" x14ac:dyDescent="0.25">
      <c r="A65" s="17" t="s">
        <v>137</v>
      </c>
      <c r="B65" s="27">
        <f>C28-B63</f>
        <v>1701648.0100000007</v>
      </c>
    </row>
  </sheetData>
  <mergeCells count="4">
    <mergeCell ref="A1:C1"/>
    <mergeCell ref="A3:C3"/>
    <mergeCell ref="A5:A6"/>
    <mergeCell ref="B5:C5"/>
  </mergeCells>
  <hyperlinks>
    <hyperlink ref="E3" location="'Список домов'!A1" display="Назад к списку домов"/>
  </hyperlinks>
  <printOptions horizontalCentered="1"/>
  <pageMargins left="0.31496062992125984" right="0.31496062992125984" top="0.35433070866141736" bottom="0.15748031496062992" header="0.31496062992125984" footer="0.31496062992125984"/>
  <pageSetup paperSize="9" scale="8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zoomScaleNormal="100" workbookViewId="0">
      <pane ySplit="3" topLeftCell="A4" activePane="bottomLeft" state="frozen"/>
      <selection sqref="A1:C1"/>
      <selection pane="bottomLeft" sqref="A1:C1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155" t="s">
        <v>97</v>
      </c>
      <c r="B1" s="155"/>
      <c r="C1" s="155"/>
      <c r="D1" s="16"/>
      <c r="E1" s="21"/>
      <c r="F1" s="21"/>
    </row>
    <row r="2" spans="1:8" ht="6.75" customHeight="1" thickBot="1" x14ac:dyDescent="0.3"/>
    <row r="3" spans="1:8" ht="24.75" customHeight="1" thickBot="1" x14ac:dyDescent="0.3">
      <c r="A3" s="159" t="s">
        <v>18</v>
      </c>
      <c r="B3" s="159"/>
      <c r="C3" s="159"/>
      <c r="D3" s="23"/>
      <c r="E3" s="1" t="s">
        <v>91</v>
      </c>
      <c r="F3" s="20"/>
    </row>
    <row r="4" spans="1:8" ht="6" customHeight="1" x14ac:dyDescent="0.25"/>
    <row r="5" spans="1:8" x14ac:dyDescent="0.25">
      <c r="A5" s="153" t="s">
        <v>110</v>
      </c>
      <c r="B5" s="157" t="s">
        <v>145</v>
      </c>
      <c r="C5" s="158"/>
      <c r="E5" s="5"/>
      <c r="F5" s="6"/>
    </row>
    <row r="6" spans="1:8" x14ac:dyDescent="0.25">
      <c r="A6" s="154"/>
      <c r="B6" s="25" t="s">
        <v>98</v>
      </c>
      <c r="C6" s="25" t="s">
        <v>99</v>
      </c>
      <c r="E6" s="5"/>
      <c r="F6" s="6"/>
    </row>
    <row r="7" spans="1:8" s="128" customFormat="1" ht="12.75" x14ac:dyDescent="0.2">
      <c r="A7" s="126" t="s">
        <v>139</v>
      </c>
      <c r="B7" s="127">
        <v>2416343.2200000002</v>
      </c>
      <c r="C7" s="135">
        <v>2349704.0699999998</v>
      </c>
      <c r="E7" s="33"/>
      <c r="F7" s="36"/>
      <c r="G7" s="36"/>
      <c r="H7" s="139"/>
    </row>
    <row r="8" spans="1:8" s="128" customFormat="1" ht="25.5" x14ac:dyDescent="0.2">
      <c r="A8" s="126" t="s">
        <v>113</v>
      </c>
      <c r="B8" s="127">
        <v>442209.06</v>
      </c>
      <c r="C8" s="135">
        <v>422389.16</v>
      </c>
      <c r="E8" s="33"/>
      <c r="F8" s="36"/>
      <c r="G8" s="36"/>
      <c r="H8" s="139"/>
    </row>
    <row r="9" spans="1:8" s="128" customFormat="1" ht="12.75" x14ac:dyDescent="0.25">
      <c r="A9" s="126" t="s">
        <v>140</v>
      </c>
      <c r="B9" s="135">
        <v>1179705.8999999999</v>
      </c>
      <c r="C9" s="135">
        <v>1148075.6599999999</v>
      </c>
      <c r="E9" s="33"/>
      <c r="F9" s="36"/>
      <c r="G9" s="36"/>
    </row>
    <row r="10" spans="1:8" s="128" customFormat="1" ht="25.5" x14ac:dyDescent="0.2">
      <c r="A10" s="126" t="s">
        <v>129</v>
      </c>
      <c r="B10" s="127">
        <v>371459.28</v>
      </c>
      <c r="C10" s="135">
        <v>360976.28</v>
      </c>
      <c r="E10" s="33"/>
      <c r="F10" s="36"/>
      <c r="G10" s="36"/>
      <c r="H10" s="139"/>
    </row>
    <row r="11" spans="1:8" s="128" customFormat="1" ht="12.75" x14ac:dyDescent="0.2">
      <c r="A11" s="126" t="s">
        <v>111</v>
      </c>
      <c r="B11" s="127">
        <v>307058.09999999998</v>
      </c>
      <c r="C11" s="135">
        <v>298444.07</v>
      </c>
      <c r="E11" s="33"/>
      <c r="F11" s="36"/>
      <c r="G11" s="36"/>
      <c r="H11" s="139"/>
    </row>
    <row r="12" spans="1:8" s="128" customFormat="1" ht="12.75" x14ac:dyDescent="0.2">
      <c r="A12" s="126" t="s">
        <v>102</v>
      </c>
      <c r="B12" s="127">
        <v>61880.639999999999</v>
      </c>
      <c r="C12" s="135">
        <v>60236.72</v>
      </c>
      <c r="E12" s="33"/>
      <c r="F12" s="36"/>
      <c r="G12" s="36"/>
      <c r="H12" s="139"/>
    </row>
    <row r="13" spans="1:8" s="128" customFormat="1" ht="12.75" x14ac:dyDescent="0.2">
      <c r="A13" s="126" t="s">
        <v>103</v>
      </c>
      <c r="B13" s="127">
        <v>0</v>
      </c>
      <c r="C13" s="135">
        <v>0</v>
      </c>
      <c r="E13" s="33"/>
      <c r="F13" s="36"/>
      <c r="G13" s="36"/>
      <c r="H13" s="139"/>
    </row>
    <row r="14" spans="1:8" s="128" customFormat="1" ht="12.75" x14ac:dyDescent="0.2">
      <c r="A14" s="126" t="s">
        <v>112</v>
      </c>
      <c r="B14" s="127">
        <v>486633.12</v>
      </c>
      <c r="C14" s="135">
        <v>470256.62</v>
      </c>
      <c r="E14" s="33"/>
      <c r="F14" s="36"/>
      <c r="G14" s="36"/>
      <c r="H14" s="139"/>
    </row>
    <row r="15" spans="1:8" s="128" customFormat="1" ht="12.75" x14ac:dyDescent="0.25">
      <c r="A15" s="126" t="s">
        <v>141</v>
      </c>
      <c r="B15" s="135">
        <v>8400</v>
      </c>
      <c r="C15" s="135">
        <v>8400</v>
      </c>
      <c r="E15" s="33"/>
      <c r="F15" s="36"/>
      <c r="G15" s="36"/>
    </row>
    <row r="16" spans="1:8" s="128" customFormat="1" ht="12.75" x14ac:dyDescent="0.25">
      <c r="A16" s="126" t="s">
        <v>114</v>
      </c>
      <c r="B16" s="135">
        <v>663102.42000000004</v>
      </c>
      <c r="C16" s="135">
        <v>642112.29</v>
      </c>
      <c r="E16" s="33"/>
      <c r="F16" s="36"/>
      <c r="G16" s="36"/>
    </row>
    <row r="17" spans="1:8" s="128" customFormat="1" ht="12.75" x14ac:dyDescent="0.25">
      <c r="A17" s="126" t="s">
        <v>142</v>
      </c>
      <c r="B17" s="135">
        <v>0</v>
      </c>
      <c r="C17" s="135">
        <v>0</v>
      </c>
      <c r="E17" s="33"/>
      <c r="F17" s="36"/>
      <c r="G17" s="36"/>
    </row>
    <row r="18" spans="1:8" s="128" customFormat="1" ht="12.75" x14ac:dyDescent="0.2">
      <c r="A18" s="126" t="s">
        <v>115</v>
      </c>
      <c r="B18" s="127">
        <v>0</v>
      </c>
      <c r="C18" s="135">
        <v>0</v>
      </c>
      <c r="E18" s="33"/>
      <c r="F18" s="36"/>
      <c r="G18" s="36"/>
      <c r="H18" s="139"/>
    </row>
    <row r="19" spans="1:8" s="128" customFormat="1" ht="12.75" x14ac:dyDescent="0.25">
      <c r="A19" s="126" t="s">
        <v>372</v>
      </c>
      <c r="B19" s="135">
        <v>260132.38</v>
      </c>
      <c r="C19" s="135">
        <v>252232.37</v>
      </c>
      <c r="E19" s="33"/>
      <c r="F19" s="36"/>
      <c r="G19" s="36"/>
    </row>
    <row r="20" spans="1:8" s="128" customFormat="1" ht="12.75" x14ac:dyDescent="0.25">
      <c r="A20" s="126" t="s">
        <v>143</v>
      </c>
      <c r="B20" s="127">
        <v>0</v>
      </c>
      <c r="C20" s="135">
        <v>12.39</v>
      </c>
      <c r="E20" s="33"/>
      <c r="F20" s="36"/>
      <c r="G20" s="36"/>
    </row>
    <row r="21" spans="1:8" s="128" customFormat="1" ht="25.5" x14ac:dyDescent="0.25">
      <c r="A21" s="126" t="s">
        <v>116</v>
      </c>
      <c r="B21" s="127">
        <v>765119.07</v>
      </c>
      <c r="C21" s="135">
        <v>906936.64</v>
      </c>
      <c r="E21" s="33"/>
      <c r="F21" s="36"/>
      <c r="G21" s="36"/>
    </row>
    <row r="22" spans="1:8" s="128" customFormat="1" ht="25.5" x14ac:dyDescent="0.25">
      <c r="A22" s="126" t="s">
        <v>117</v>
      </c>
      <c r="B22" s="127">
        <v>3159716.53</v>
      </c>
      <c r="C22" s="135">
        <v>3812769.51</v>
      </c>
      <c r="E22" s="33"/>
      <c r="F22" s="36"/>
      <c r="G22" s="36"/>
    </row>
    <row r="23" spans="1:8" s="128" customFormat="1" ht="12.75" x14ac:dyDescent="0.25">
      <c r="A23" s="126" t="s">
        <v>118</v>
      </c>
      <c r="B23" s="135">
        <v>113857.92</v>
      </c>
      <c r="C23" s="135">
        <v>110853.29</v>
      </c>
      <c r="E23" s="33"/>
      <c r="F23" s="36"/>
      <c r="G23" s="36"/>
    </row>
    <row r="24" spans="1:8" s="128" customFormat="1" ht="12.75" x14ac:dyDescent="0.2">
      <c r="A24" s="126" t="s">
        <v>119</v>
      </c>
      <c r="B24" s="127">
        <v>109598.86</v>
      </c>
      <c r="C24" s="135">
        <v>105007.77</v>
      </c>
      <c r="E24" s="33"/>
      <c r="F24" s="36"/>
      <c r="G24" s="36"/>
      <c r="H24" s="139"/>
    </row>
    <row r="25" spans="1:8" s="128" customFormat="1" ht="12.75" x14ac:dyDescent="0.25">
      <c r="A25" s="126" t="s">
        <v>120</v>
      </c>
      <c r="B25" s="135">
        <v>5784.47</v>
      </c>
      <c r="C25" s="135">
        <v>5784.47</v>
      </c>
      <c r="E25" s="33"/>
      <c r="F25" s="36"/>
      <c r="G25" s="36"/>
    </row>
    <row r="26" spans="1:8" s="128" customFormat="1" ht="12.75" x14ac:dyDescent="0.2">
      <c r="A26" s="126" t="s">
        <v>180</v>
      </c>
      <c r="B26" s="127">
        <v>0</v>
      </c>
      <c r="C26" s="135">
        <v>0</v>
      </c>
      <c r="E26" s="33"/>
      <c r="F26" s="142"/>
      <c r="G26" s="142"/>
      <c r="H26" s="139"/>
    </row>
    <row r="27" spans="1:8" s="128" customFormat="1" ht="12.75" x14ac:dyDescent="0.2">
      <c r="A27" s="126" t="s">
        <v>100</v>
      </c>
      <c r="B27" s="127">
        <v>0</v>
      </c>
      <c r="C27" s="135">
        <v>0</v>
      </c>
      <c r="E27" s="33"/>
      <c r="F27" s="142"/>
      <c r="G27" s="142"/>
      <c r="H27" s="139"/>
    </row>
    <row r="28" spans="1:8" x14ac:dyDescent="0.25">
      <c r="A28" s="17" t="s">
        <v>144</v>
      </c>
      <c r="B28" s="28">
        <f>SUM(B7:B27)</f>
        <v>10351000.969999999</v>
      </c>
      <c r="C28" s="28">
        <f>SUM(C7:C27)</f>
        <v>10954191.309999999</v>
      </c>
      <c r="E28" s="34"/>
      <c r="F28" s="47"/>
      <c r="G28" s="47"/>
    </row>
    <row r="29" spans="1:8" ht="15" x14ac:dyDescent="0.25">
      <c r="B29" s="18"/>
      <c r="C29" s="18"/>
    </row>
    <row r="30" spans="1:8" x14ac:dyDescent="0.25">
      <c r="A30" s="25" t="s">
        <v>110</v>
      </c>
      <c r="B30" s="26" t="s">
        <v>146</v>
      </c>
    </row>
    <row r="31" spans="1:8" s="128" customFormat="1" ht="12.75" x14ac:dyDescent="0.2">
      <c r="A31" s="126" t="s">
        <v>147</v>
      </c>
      <c r="B31" s="127">
        <f>SUM(B32:B40)</f>
        <v>2481024.2000000002</v>
      </c>
      <c r="E31" s="33"/>
      <c r="F31" s="138"/>
      <c r="G31" s="139"/>
      <c r="H31" s="139"/>
    </row>
    <row r="32" spans="1:8" s="128" customFormat="1" ht="12.75" x14ac:dyDescent="0.2">
      <c r="A32" s="129" t="s">
        <v>121</v>
      </c>
      <c r="B32" s="130">
        <v>399452.4</v>
      </c>
      <c r="E32" s="33"/>
      <c r="F32" s="36"/>
      <c r="G32" s="139"/>
      <c r="H32" s="139"/>
    </row>
    <row r="33" spans="1:8" s="128" customFormat="1" ht="12.75" x14ac:dyDescent="0.2">
      <c r="A33" s="129" t="s">
        <v>122</v>
      </c>
      <c r="B33" s="130">
        <v>369586.8</v>
      </c>
      <c r="E33" s="33"/>
      <c r="F33" s="36"/>
      <c r="G33" s="139"/>
      <c r="H33" s="139"/>
    </row>
    <row r="34" spans="1:8" s="128" customFormat="1" ht="25.5" x14ac:dyDescent="0.2">
      <c r="A34" s="129" t="s">
        <v>123</v>
      </c>
      <c r="B34" s="130">
        <v>391052.7</v>
      </c>
      <c r="E34" s="33"/>
      <c r="F34" s="36"/>
      <c r="G34" s="139"/>
      <c r="H34" s="139"/>
    </row>
    <row r="35" spans="1:8" s="128" customFormat="1" ht="25.5" x14ac:dyDescent="0.2">
      <c r="A35" s="129" t="s">
        <v>124</v>
      </c>
      <c r="B35" s="130">
        <v>48531.6</v>
      </c>
      <c r="E35" s="33"/>
      <c r="F35" s="36"/>
      <c r="G35" s="139"/>
      <c r="H35" s="139"/>
    </row>
    <row r="36" spans="1:8" s="128" customFormat="1" ht="12.75" x14ac:dyDescent="0.2">
      <c r="A36" s="129" t="s">
        <v>125</v>
      </c>
      <c r="B36" s="130">
        <v>14932.8</v>
      </c>
      <c r="E36" s="33"/>
      <c r="F36" s="36"/>
      <c r="G36" s="139"/>
      <c r="H36" s="139"/>
    </row>
    <row r="37" spans="1:8" s="128" customFormat="1" ht="12.75" x14ac:dyDescent="0.2">
      <c r="A37" s="129" t="s">
        <v>126</v>
      </c>
      <c r="B37" s="130">
        <v>54509.04</v>
      </c>
      <c r="E37" s="33"/>
      <c r="F37" s="36"/>
      <c r="G37" s="139"/>
      <c r="H37" s="139"/>
    </row>
    <row r="38" spans="1:8" s="128" customFormat="1" ht="12.75" x14ac:dyDescent="0.2">
      <c r="A38" s="129" t="s">
        <v>127</v>
      </c>
      <c r="B38" s="130">
        <v>1171126.74</v>
      </c>
      <c r="E38" s="33"/>
      <c r="F38" s="36"/>
      <c r="G38" s="139"/>
      <c r="H38" s="139"/>
    </row>
    <row r="39" spans="1:8" s="128" customFormat="1" ht="12.75" x14ac:dyDescent="0.2">
      <c r="A39" s="129" t="s">
        <v>128</v>
      </c>
      <c r="B39" s="130">
        <v>0</v>
      </c>
      <c r="E39" s="33"/>
      <c r="F39" s="36"/>
      <c r="G39" s="139"/>
      <c r="H39" s="139"/>
    </row>
    <row r="40" spans="1:8" s="128" customFormat="1" ht="25.5" x14ac:dyDescent="0.2">
      <c r="A40" s="129" t="s">
        <v>131</v>
      </c>
      <c r="B40" s="130">
        <v>31832.12</v>
      </c>
      <c r="E40" s="33"/>
      <c r="F40" s="36"/>
      <c r="G40" s="139"/>
      <c r="H40" s="139"/>
    </row>
    <row r="41" spans="1:8" s="128" customFormat="1" ht="12.75" x14ac:dyDescent="0.2">
      <c r="A41" s="126" t="s">
        <v>148</v>
      </c>
      <c r="B41" s="127">
        <v>4101302</v>
      </c>
      <c r="E41" s="33"/>
      <c r="F41" s="36"/>
      <c r="G41" s="139"/>
      <c r="H41" s="139"/>
    </row>
    <row r="42" spans="1:8" s="128" customFormat="1" ht="25.5" x14ac:dyDescent="0.2">
      <c r="A42" s="126" t="s">
        <v>101</v>
      </c>
      <c r="B42" s="127">
        <v>371453.4</v>
      </c>
      <c r="E42" s="33"/>
      <c r="F42" s="36"/>
      <c r="G42" s="139"/>
      <c r="H42" s="139"/>
    </row>
    <row r="43" spans="1:8" s="128" customFormat="1" ht="12.75" x14ac:dyDescent="0.2">
      <c r="A43" s="126" t="s">
        <v>130</v>
      </c>
      <c r="B43" s="127">
        <v>307055.7</v>
      </c>
      <c r="E43" s="33"/>
      <c r="F43" s="36"/>
      <c r="G43" s="139"/>
      <c r="H43" s="139"/>
    </row>
    <row r="44" spans="1:8" s="128" customFormat="1" ht="12.75" x14ac:dyDescent="0.2">
      <c r="A44" s="126" t="s">
        <v>336</v>
      </c>
      <c r="B44" s="127">
        <v>63464.4</v>
      </c>
      <c r="E44" s="33"/>
      <c r="F44" s="36"/>
      <c r="G44" s="139"/>
      <c r="H44" s="139"/>
    </row>
    <row r="45" spans="1:8" s="128" customFormat="1" ht="12.75" x14ac:dyDescent="0.2">
      <c r="A45" s="126" t="s">
        <v>337</v>
      </c>
      <c r="B45" s="127">
        <v>0</v>
      </c>
      <c r="E45" s="33"/>
      <c r="F45" s="36"/>
      <c r="G45" s="139"/>
      <c r="H45" s="139"/>
    </row>
    <row r="46" spans="1:8" s="128" customFormat="1" ht="12.75" x14ac:dyDescent="0.2">
      <c r="A46" s="126" t="s">
        <v>338</v>
      </c>
      <c r="B46" s="127">
        <v>528406.02</v>
      </c>
      <c r="E46" s="33"/>
      <c r="F46" s="36"/>
      <c r="G46" s="139"/>
      <c r="H46" s="139"/>
    </row>
    <row r="47" spans="1:8" s="128" customFormat="1" ht="12.75" x14ac:dyDescent="0.2">
      <c r="A47" s="126" t="s">
        <v>104</v>
      </c>
      <c r="B47" s="127">
        <v>6018.72</v>
      </c>
      <c r="E47" s="33"/>
      <c r="F47" s="36"/>
      <c r="G47" s="139"/>
      <c r="H47" s="139"/>
    </row>
    <row r="48" spans="1:8" s="128" customFormat="1" ht="12.75" x14ac:dyDescent="0.2">
      <c r="A48" s="126" t="s">
        <v>339</v>
      </c>
      <c r="B48" s="127">
        <v>664509.6</v>
      </c>
      <c r="E48" s="33"/>
      <c r="F48" s="36"/>
      <c r="G48" s="139"/>
      <c r="H48" s="139"/>
    </row>
    <row r="49" spans="1:8" s="128" customFormat="1" ht="12.75" x14ac:dyDescent="0.2">
      <c r="A49" s="126" t="s">
        <v>340</v>
      </c>
      <c r="B49" s="127">
        <v>0</v>
      </c>
      <c r="E49" s="33"/>
      <c r="F49" s="36"/>
      <c r="G49" s="139"/>
      <c r="H49" s="139"/>
    </row>
    <row r="50" spans="1:8" s="128" customFormat="1" ht="12.75" x14ac:dyDescent="0.2">
      <c r="A50" s="131" t="s">
        <v>341</v>
      </c>
      <c r="B50" s="127">
        <v>0</v>
      </c>
      <c r="E50" s="33"/>
      <c r="F50" s="36"/>
      <c r="G50" s="139"/>
      <c r="H50" s="139"/>
    </row>
    <row r="51" spans="1:8" s="128" customFormat="1" ht="12.75" x14ac:dyDescent="0.2">
      <c r="A51" s="126" t="s">
        <v>371</v>
      </c>
      <c r="B51" s="127">
        <v>251751.82</v>
      </c>
      <c r="E51" s="33"/>
      <c r="F51" s="36"/>
      <c r="G51" s="139"/>
      <c r="H51" s="139"/>
    </row>
    <row r="52" spans="1:8" s="128" customFormat="1" ht="12.75" x14ac:dyDescent="0.2">
      <c r="A52" s="131" t="s">
        <v>343</v>
      </c>
      <c r="B52" s="132">
        <v>0</v>
      </c>
      <c r="E52" s="33"/>
      <c r="F52" s="36"/>
      <c r="G52" s="139"/>
      <c r="H52" s="139"/>
    </row>
    <row r="53" spans="1:8" s="128" customFormat="1" ht="25.5" x14ac:dyDescent="0.2">
      <c r="A53" s="126" t="s">
        <v>346</v>
      </c>
      <c r="B53" s="127">
        <v>1210980.01</v>
      </c>
      <c r="E53" s="33"/>
      <c r="F53" s="36"/>
      <c r="G53" s="139"/>
      <c r="H53" s="139"/>
    </row>
    <row r="54" spans="1:8" s="128" customFormat="1" ht="12.75" x14ac:dyDescent="0.25">
      <c r="A54" s="133" t="s">
        <v>134</v>
      </c>
      <c r="B54" s="130">
        <v>91874.76</v>
      </c>
      <c r="E54" s="33"/>
      <c r="F54" s="36"/>
    </row>
    <row r="55" spans="1:8" s="128" customFormat="1" ht="12.75" x14ac:dyDescent="0.2">
      <c r="A55" s="133" t="s">
        <v>181</v>
      </c>
      <c r="B55" s="130">
        <v>159281.04</v>
      </c>
      <c r="F55" s="142"/>
      <c r="H55" s="139"/>
    </row>
    <row r="56" spans="1:8" s="128" customFormat="1" ht="12.75" x14ac:dyDescent="0.2">
      <c r="A56" s="126" t="s">
        <v>344</v>
      </c>
      <c r="B56" s="127">
        <v>3115772.14</v>
      </c>
      <c r="E56" s="33"/>
      <c r="F56" s="36"/>
      <c r="H56" s="139"/>
    </row>
    <row r="57" spans="1:8" s="128" customFormat="1" ht="12.75" x14ac:dyDescent="0.2">
      <c r="A57" s="133" t="s">
        <v>135</v>
      </c>
      <c r="B57" s="130">
        <v>191053.26</v>
      </c>
      <c r="F57" s="36"/>
      <c r="H57" s="139"/>
    </row>
    <row r="58" spans="1:8" s="128" customFormat="1" ht="12.75" x14ac:dyDescent="0.2">
      <c r="A58" s="126" t="s">
        <v>345</v>
      </c>
      <c r="B58" s="127">
        <v>64658.64</v>
      </c>
      <c r="E58" s="33"/>
      <c r="F58" s="36"/>
      <c r="G58" s="139"/>
      <c r="H58" s="139"/>
    </row>
    <row r="59" spans="1:8" s="128" customFormat="1" ht="12.75" x14ac:dyDescent="0.2">
      <c r="A59" s="131" t="s">
        <v>107</v>
      </c>
      <c r="B59" s="132">
        <v>0</v>
      </c>
      <c r="E59" s="33"/>
      <c r="F59" s="36"/>
      <c r="G59" s="139"/>
      <c r="H59" s="139"/>
    </row>
    <row r="60" spans="1:8" s="128" customFormat="1" ht="12.75" x14ac:dyDescent="0.2">
      <c r="A60" s="126" t="s">
        <v>108</v>
      </c>
      <c r="B60" s="127">
        <v>0</v>
      </c>
      <c r="E60" s="33"/>
      <c r="F60" s="36"/>
      <c r="H60" s="139"/>
    </row>
    <row r="61" spans="1:8" s="128" customFormat="1" ht="12.75" x14ac:dyDescent="0.2">
      <c r="A61" s="131" t="s">
        <v>109</v>
      </c>
      <c r="B61" s="127">
        <v>0</v>
      </c>
      <c r="F61" s="142"/>
      <c r="H61" s="139"/>
    </row>
    <row r="62" spans="1:8" s="128" customFormat="1" ht="25.5" x14ac:dyDescent="0.2">
      <c r="A62" s="126" t="s">
        <v>185</v>
      </c>
      <c r="B62" s="134">
        <v>0</v>
      </c>
      <c r="F62" s="142"/>
      <c r="H62" s="139"/>
    </row>
    <row r="63" spans="1:8" ht="15" x14ac:dyDescent="0.25">
      <c r="A63" s="17" t="s">
        <v>149</v>
      </c>
      <c r="B63" s="27">
        <f>B31+B41+B42+B43+B46+B44+B45+B47+B49+B48+B51+B58+B53+B50+B56+B52+B59+B60+B61+B62</f>
        <v>13166396.650000002</v>
      </c>
      <c r="E63" s="33"/>
      <c r="F63" s="36"/>
      <c r="G63"/>
      <c r="H63"/>
    </row>
    <row r="64" spans="1:8" ht="4.5" customHeight="1" x14ac:dyDescent="0.25">
      <c r="B64" s="2"/>
      <c r="E64" s="40"/>
      <c r="F64" s="48"/>
    </row>
    <row r="65" spans="1:6" x14ac:dyDescent="0.25">
      <c r="A65" s="17" t="s">
        <v>137</v>
      </c>
      <c r="B65" s="27">
        <f>C28-B63</f>
        <v>-2212205.3400000036</v>
      </c>
      <c r="E65" s="40"/>
      <c r="F65" s="48"/>
    </row>
  </sheetData>
  <mergeCells count="4">
    <mergeCell ref="A1:C1"/>
    <mergeCell ref="A3:C3"/>
    <mergeCell ref="A5:A6"/>
    <mergeCell ref="B5:C5"/>
  </mergeCells>
  <hyperlinks>
    <hyperlink ref="E3" location="'Список домов'!A1" display="Назад к списку домов"/>
  </hyperlinks>
  <printOptions horizontalCentered="1"/>
  <pageMargins left="0.31496062992125984" right="0.31496062992125984" top="0.35433070866141736" bottom="0.15748031496062992" header="0.31496062992125984" footer="0.31496062992125984"/>
  <pageSetup paperSize="9" scale="8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zoomScaleNormal="100" workbookViewId="0">
      <pane ySplit="3" topLeftCell="A55" activePane="bottomLeft" state="frozen"/>
      <selection sqref="A1:C1"/>
      <selection pane="bottomLeft" activeCell="E3" sqref="E3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155" t="s">
        <v>97</v>
      </c>
      <c r="B1" s="155"/>
      <c r="C1" s="155"/>
      <c r="D1" s="16"/>
      <c r="E1" s="21"/>
      <c r="F1" s="21"/>
    </row>
    <row r="2" spans="1:8" ht="6.75" customHeight="1" thickBot="1" x14ac:dyDescent="0.3"/>
    <row r="3" spans="1:8" ht="24.75" customHeight="1" thickBot="1" x14ac:dyDescent="0.3">
      <c r="A3" s="159" t="s">
        <v>19</v>
      </c>
      <c r="B3" s="159"/>
      <c r="C3" s="159"/>
      <c r="D3" s="23"/>
      <c r="E3" s="1" t="s">
        <v>91</v>
      </c>
      <c r="F3" s="20"/>
    </row>
    <row r="4" spans="1:8" ht="6" customHeight="1" x14ac:dyDescent="0.25"/>
    <row r="5" spans="1:8" x14ac:dyDescent="0.25">
      <c r="A5" s="153" t="s">
        <v>110</v>
      </c>
      <c r="B5" s="157" t="s">
        <v>145</v>
      </c>
      <c r="C5" s="158"/>
      <c r="E5" s="5"/>
      <c r="F5" s="6"/>
    </row>
    <row r="6" spans="1:8" x14ac:dyDescent="0.25">
      <c r="A6" s="154"/>
      <c r="B6" s="25" t="s">
        <v>98</v>
      </c>
      <c r="C6" s="25" t="s">
        <v>99</v>
      </c>
      <c r="E6" s="5"/>
      <c r="F6" s="6"/>
    </row>
    <row r="7" spans="1:8" s="128" customFormat="1" ht="12.75" x14ac:dyDescent="0.2">
      <c r="A7" s="126" t="s">
        <v>139</v>
      </c>
      <c r="B7" s="127">
        <v>2751305.94</v>
      </c>
      <c r="C7" s="135">
        <v>2688033.03</v>
      </c>
      <c r="E7" s="33"/>
      <c r="F7" s="36"/>
      <c r="G7" s="36"/>
      <c r="H7" s="139"/>
    </row>
    <row r="8" spans="1:8" s="128" customFormat="1" ht="25.5" x14ac:dyDescent="0.2">
      <c r="A8" s="126" t="s">
        <v>113</v>
      </c>
      <c r="B8" s="127">
        <v>455423.88</v>
      </c>
      <c r="C8" s="135">
        <v>436531.53</v>
      </c>
      <c r="E8" s="33"/>
      <c r="F8" s="33"/>
      <c r="G8" s="33"/>
      <c r="H8" s="139"/>
    </row>
    <row r="9" spans="1:8" s="128" customFormat="1" ht="12.75" x14ac:dyDescent="0.25">
      <c r="A9" s="126" t="s">
        <v>140</v>
      </c>
      <c r="B9" s="135">
        <v>1343242.56</v>
      </c>
      <c r="C9" s="135">
        <v>1314409.3400000001</v>
      </c>
      <c r="E9" s="33"/>
      <c r="F9" s="36"/>
      <c r="G9" s="36"/>
    </row>
    <row r="10" spans="1:8" s="128" customFormat="1" ht="25.5" x14ac:dyDescent="0.2">
      <c r="A10" s="126" t="s">
        <v>129</v>
      </c>
      <c r="B10" s="127">
        <v>422950.86</v>
      </c>
      <c r="C10" s="135">
        <v>412752.69</v>
      </c>
      <c r="E10" s="33"/>
      <c r="F10" s="36"/>
      <c r="G10" s="36"/>
      <c r="H10" s="139"/>
    </row>
    <row r="11" spans="1:8" s="128" customFormat="1" ht="12.75" x14ac:dyDescent="0.2">
      <c r="A11" s="126" t="s">
        <v>111</v>
      </c>
      <c r="B11" s="127">
        <v>348602.04</v>
      </c>
      <c r="C11" s="135">
        <v>340289.33</v>
      </c>
      <c r="E11" s="33"/>
      <c r="F11" s="36"/>
      <c r="G11" s="36"/>
      <c r="H11" s="139"/>
    </row>
    <row r="12" spans="1:8" s="128" customFormat="1" ht="12.75" x14ac:dyDescent="0.2">
      <c r="A12" s="126" t="s">
        <v>102</v>
      </c>
      <c r="B12" s="127">
        <v>72263.16</v>
      </c>
      <c r="C12" s="135">
        <v>70945.58</v>
      </c>
      <c r="E12" s="33"/>
      <c r="F12" s="36"/>
      <c r="G12" s="36"/>
      <c r="H12" s="139"/>
    </row>
    <row r="13" spans="1:8" s="128" customFormat="1" ht="12.75" x14ac:dyDescent="0.2">
      <c r="A13" s="126" t="s">
        <v>103</v>
      </c>
      <c r="B13" s="127">
        <v>0</v>
      </c>
      <c r="C13" s="135">
        <v>0</v>
      </c>
      <c r="E13" s="33"/>
      <c r="F13" s="33"/>
      <c r="G13" s="33"/>
      <c r="H13" s="139"/>
    </row>
    <row r="14" spans="1:8" s="128" customFormat="1" ht="12.75" x14ac:dyDescent="0.2">
      <c r="A14" s="126" t="s">
        <v>112</v>
      </c>
      <c r="B14" s="127">
        <v>573607.82999999996</v>
      </c>
      <c r="C14" s="135">
        <v>554029.18999999994</v>
      </c>
      <c r="E14" s="33"/>
      <c r="F14" s="36"/>
      <c r="G14" s="36"/>
      <c r="H14" s="139"/>
    </row>
    <row r="15" spans="1:8" s="128" customFormat="1" ht="12.75" x14ac:dyDescent="0.25">
      <c r="A15" s="126" t="s">
        <v>141</v>
      </c>
      <c r="B15" s="135">
        <v>410040</v>
      </c>
      <c r="C15" s="135">
        <v>393870</v>
      </c>
      <c r="E15" s="33"/>
      <c r="F15" s="33"/>
      <c r="G15" s="33"/>
    </row>
    <row r="16" spans="1:8" s="128" customFormat="1" ht="12.75" x14ac:dyDescent="0.25">
      <c r="A16" s="126" t="s">
        <v>114</v>
      </c>
      <c r="B16" s="135">
        <v>756637.38</v>
      </c>
      <c r="C16" s="135">
        <v>733797.1</v>
      </c>
      <c r="E16" s="33"/>
      <c r="F16" s="36"/>
      <c r="G16" s="36"/>
    </row>
    <row r="17" spans="1:8" s="128" customFormat="1" ht="12.75" x14ac:dyDescent="0.25">
      <c r="A17" s="126" t="s">
        <v>142</v>
      </c>
      <c r="B17" s="135">
        <v>0</v>
      </c>
      <c r="C17" s="135">
        <v>0</v>
      </c>
      <c r="E17" s="33"/>
      <c r="F17" s="46"/>
      <c r="G17" s="46"/>
    </row>
    <row r="18" spans="1:8" s="128" customFormat="1" ht="12.75" x14ac:dyDescent="0.2">
      <c r="A18" s="126" t="s">
        <v>115</v>
      </c>
      <c r="B18" s="127">
        <v>0</v>
      </c>
      <c r="C18" s="135">
        <v>0</v>
      </c>
      <c r="E18" s="33"/>
      <c r="F18" s="33"/>
      <c r="G18" s="33"/>
      <c r="H18" s="139"/>
    </row>
    <row r="19" spans="1:8" s="128" customFormat="1" ht="12.75" x14ac:dyDescent="0.25">
      <c r="A19" s="126" t="s">
        <v>372</v>
      </c>
      <c r="B19" s="135">
        <v>220145</v>
      </c>
      <c r="C19" s="135">
        <v>216361.84</v>
      </c>
      <c r="E19" s="33"/>
      <c r="F19" s="36"/>
      <c r="G19" s="36"/>
    </row>
    <row r="20" spans="1:8" s="128" customFormat="1" ht="12.75" x14ac:dyDescent="0.25">
      <c r="A20" s="126" t="s">
        <v>143</v>
      </c>
      <c r="B20" s="127">
        <v>0</v>
      </c>
      <c r="C20" s="135">
        <v>0</v>
      </c>
      <c r="E20" s="33"/>
      <c r="F20" s="33"/>
      <c r="G20" s="33"/>
    </row>
    <row r="21" spans="1:8" s="128" customFormat="1" ht="25.5" x14ac:dyDescent="0.25">
      <c r="A21" s="126" t="s">
        <v>116</v>
      </c>
      <c r="B21" s="127">
        <v>2254865.38</v>
      </c>
      <c r="C21" s="135">
        <v>2186694.66</v>
      </c>
      <c r="E21" s="33"/>
      <c r="F21" s="33"/>
      <c r="G21" s="33"/>
    </row>
    <row r="22" spans="1:8" s="128" customFormat="1" ht="25.5" x14ac:dyDescent="0.25">
      <c r="A22" s="126" t="s">
        <v>117</v>
      </c>
      <c r="B22" s="127">
        <v>6636283.0899999999</v>
      </c>
      <c r="C22" s="135">
        <v>6329537.5099999998</v>
      </c>
      <c r="E22" s="33"/>
      <c r="F22" s="33"/>
      <c r="G22" s="33"/>
    </row>
    <row r="23" spans="1:8" s="128" customFormat="1" ht="12.75" x14ac:dyDescent="0.25">
      <c r="A23" s="126" t="s">
        <v>118</v>
      </c>
      <c r="B23" s="135">
        <v>129650.76</v>
      </c>
      <c r="C23" s="135">
        <v>127034.02</v>
      </c>
      <c r="E23" s="33"/>
      <c r="F23" s="46"/>
      <c r="G23" s="46"/>
    </row>
    <row r="24" spans="1:8" s="128" customFormat="1" ht="12.75" x14ac:dyDescent="0.2">
      <c r="A24" s="126" t="s">
        <v>119</v>
      </c>
      <c r="B24" s="127">
        <v>357003.43</v>
      </c>
      <c r="C24" s="135">
        <v>348193.32</v>
      </c>
      <c r="E24" s="33"/>
      <c r="F24" s="46"/>
      <c r="G24" s="46"/>
      <c r="H24" s="139"/>
    </row>
    <row r="25" spans="1:8" s="128" customFormat="1" ht="12.75" x14ac:dyDescent="0.25">
      <c r="A25" s="126" t="s">
        <v>120</v>
      </c>
      <c r="B25" s="135">
        <v>0</v>
      </c>
      <c r="C25" s="135">
        <v>0</v>
      </c>
      <c r="E25" s="33"/>
      <c r="F25" s="33"/>
      <c r="G25" s="46"/>
    </row>
    <row r="26" spans="1:8" s="128" customFormat="1" ht="12.75" x14ac:dyDescent="0.2">
      <c r="A26" s="126" t="s">
        <v>180</v>
      </c>
      <c r="B26" s="127">
        <v>0</v>
      </c>
      <c r="C26" s="135">
        <v>0</v>
      </c>
      <c r="E26" s="33"/>
      <c r="F26" s="140"/>
      <c r="G26" s="140"/>
      <c r="H26" s="139"/>
    </row>
    <row r="27" spans="1:8" s="128" customFormat="1" ht="12.75" x14ac:dyDescent="0.2">
      <c r="A27" s="126" t="s">
        <v>100</v>
      </c>
      <c r="B27" s="127">
        <v>204150</v>
      </c>
      <c r="C27" s="135">
        <v>181075</v>
      </c>
      <c r="E27" s="33"/>
      <c r="F27" s="141"/>
      <c r="G27" s="141"/>
      <c r="H27" s="139"/>
    </row>
    <row r="28" spans="1:8" x14ac:dyDescent="0.2">
      <c r="A28" s="17" t="s">
        <v>144</v>
      </c>
      <c r="B28" s="28">
        <f>SUM(B7:B27)</f>
        <v>16936171.310000002</v>
      </c>
      <c r="C28" s="28">
        <f>SUM(C7:C27)</f>
        <v>16333554.139999999</v>
      </c>
      <c r="E28" s="52"/>
      <c r="F28" s="53"/>
      <c r="G28" s="53"/>
    </row>
    <row r="29" spans="1:8" ht="15" x14ac:dyDescent="0.25">
      <c r="B29" s="18"/>
      <c r="C29" s="18"/>
    </row>
    <row r="30" spans="1:8" x14ac:dyDescent="0.25">
      <c r="A30" s="25" t="s">
        <v>110</v>
      </c>
      <c r="B30" s="26" t="s">
        <v>146</v>
      </c>
    </row>
    <row r="31" spans="1:8" s="128" customFormat="1" ht="12.75" x14ac:dyDescent="0.2">
      <c r="A31" s="126" t="s">
        <v>147</v>
      </c>
      <c r="B31" s="127">
        <f>SUM(B32:B40)</f>
        <v>2552887.4499999997</v>
      </c>
      <c r="E31" s="33"/>
      <c r="F31" s="138"/>
      <c r="G31" s="139"/>
      <c r="H31" s="139"/>
    </row>
    <row r="32" spans="1:8" s="128" customFormat="1" ht="12.75" x14ac:dyDescent="0.2">
      <c r="A32" s="129" t="s">
        <v>121</v>
      </c>
      <c r="B32" s="130">
        <v>454844.15999999997</v>
      </c>
      <c r="E32" s="33"/>
      <c r="F32" s="46"/>
      <c r="G32" s="139"/>
      <c r="H32" s="139"/>
    </row>
    <row r="33" spans="1:8" s="128" customFormat="1" ht="12.75" x14ac:dyDescent="0.2">
      <c r="A33" s="129" t="s">
        <v>122</v>
      </c>
      <c r="B33" s="130">
        <v>420837.12</v>
      </c>
      <c r="E33" s="33"/>
      <c r="F33" s="36"/>
      <c r="G33" s="139"/>
      <c r="H33" s="139"/>
    </row>
    <row r="34" spans="1:8" s="128" customFormat="1" ht="25.5" x14ac:dyDescent="0.2">
      <c r="A34" s="129" t="s">
        <v>123</v>
      </c>
      <c r="B34" s="130">
        <v>445279.68</v>
      </c>
      <c r="E34" s="33"/>
      <c r="F34" s="33"/>
      <c r="G34" s="139"/>
      <c r="H34" s="139"/>
    </row>
    <row r="35" spans="1:8" s="128" customFormat="1" ht="25.5" x14ac:dyDescent="0.2">
      <c r="A35" s="129" t="s">
        <v>124</v>
      </c>
      <c r="B35" s="130">
        <v>55261.440000000002</v>
      </c>
      <c r="E35" s="33"/>
      <c r="F35" s="33"/>
      <c r="G35" s="139"/>
      <c r="H35" s="139"/>
    </row>
    <row r="36" spans="1:8" s="128" customFormat="1" ht="12.75" x14ac:dyDescent="0.2">
      <c r="A36" s="129" t="s">
        <v>125</v>
      </c>
      <c r="B36" s="130">
        <v>17003.52</v>
      </c>
      <c r="E36" s="33"/>
      <c r="F36" s="36"/>
      <c r="G36" s="139"/>
      <c r="H36" s="139"/>
    </row>
    <row r="37" spans="1:8" s="128" customFormat="1" ht="12.75" x14ac:dyDescent="0.2">
      <c r="A37" s="129" t="s">
        <v>126</v>
      </c>
      <c r="B37" s="130">
        <v>63594.63</v>
      </c>
      <c r="E37" s="33"/>
      <c r="F37" s="36"/>
      <c r="G37" s="139"/>
      <c r="H37" s="139"/>
    </row>
    <row r="38" spans="1:8" s="128" customFormat="1" ht="12.75" x14ac:dyDescent="0.2">
      <c r="A38" s="129" t="s">
        <v>127</v>
      </c>
      <c r="B38" s="130">
        <v>996515.9</v>
      </c>
      <c r="E38" s="33"/>
      <c r="F38" s="36"/>
      <c r="G38" s="139"/>
      <c r="H38" s="139"/>
    </row>
    <row r="39" spans="1:8" s="128" customFormat="1" ht="12.75" x14ac:dyDescent="0.2">
      <c r="A39" s="129" t="s">
        <v>128</v>
      </c>
      <c r="B39" s="130">
        <v>0</v>
      </c>
      <c r="E39" s="33"/>
      <c r="F39" s="33"/>
      <c r="G39" s="139"/>
      <c r="H39" s="139"/>
    </row>
    <row r="40" spans="1:8" s="128" customFormat="1" ht="25.5" x14ac:dyDescent="0.2">
      <c r="A40" s="129" t="s">
        <v>131</v>
      </c>
      <c r="B40" s="130">
        <v>99551</v>
      </c>
      <c r="E40" s="33"/>
      <c r="F40" s="46"/>
      <c r="G40" s="139"/>
      <c r="H40" s="139"/>
    </row>
    <row r="41" spans="1:8" s="128" customFormat="1" ht="12.75" x14ac:dyDescent="0.2">
      <c r="A41" s="126" t="s">
        <v>148</v>
      </c>
      <c r="B41" s="127">
        <v>235755</v>
      </c>
      <c r="E41" s="33"/>
      <c r="F41" s="36"/>
      <c r="G41" s="139"/>
      <c r="H41" s="139"/>
    </row>
    <row r="42" spans="1:8" s="128" customFormat="1" ht="25.5" x14ac:dyDescent="0.2">
      <c r="A42" s="126" t="s">
        <v>101</v>
      </c>
      <c r="B42" s="127">
        <v>422962.56</v>
      </c>
      <c r="E42" s="33"/>
      <c r="F42" s="46"/>
      <c r="G42" s="139"/>
      <c r="H42" s="139"/>
    </row>
    <row r="43" spans="1:8" s="128" customFormat="1" ht="12.75" x14ac:dyDescent="0.2">
      <c r="A43" s="126" t="s">
        <v>130</v>
      </c>
      <c r="B43" s="127">
        <v>349634.88</v>
      </c>
      <c r="E43" s="33"/>
      <c r="F43" s="46"/>
      <c r="G43" s="139"/>
      <c r="H43" s="139"/>
    </row>
    <row r="44" spans="1:8" s="128" customFormat="1" ht="12.75" x14ac:dyDescent="0.2">
      <c r="A44" s="126" t="s">
        <v>336</v>
      </c>
      <c r="B44" s="127">
        <v>72264.960000000006</v>
      </c>
      <c r="E44" s="33"/>
      <c r="F44" s="46"/>
      <c r="G44" s="139"/>
      <c r="H44" s="139"/>
    </row>
    <row r="45" spans="1:8" s="128" customFormat="1" ht="12.75" x14ac:dyDescent="0.2">
      <c r="A45" s="126" t="s">
        <v>337</v>
      </c>
      <c r="B45" s="127">
        <v>0</v>
      </c>
      <c r="E45" s="33"/>
      <c r="F45" s="33"/>
      <c r="G45" s="139"/>
      <c r="H45" s="139"/>
    </row>
    <row r="46" spans="1:8" s="128" customFormat="1" ht="12.75" x14ac:dyDescent="0.2">
      <c r="A46" s="126" t="s">
        <v>338</v>
      </c>
      <c r="B46" s="127">
        <v>494213.97</v>
      </c>
      <c r="E46" s="33"/>
      <c r="F46" s="36"/>
      <c r="G46" s="139"/>
      <c r="H46" s="139"/>
    </row>
    <row r="47" spans="1:8" s="128" customFormat="1" ht="12.75" x14ac:dyDescent="0.2">
      <c r="A47" s="126" t="s">
        <v>104</v>
      </c>
      <c r="B47" s="127">
        <v>13542.12</v>
      </c>
      <c r="E47" s="33"/>
      <c r="F47" s="36"/>
      <c r="G47" s="139"/>
      <c r="H47" s="139"/>
    </row>
    <row r="48" spans="1:8" s="128" customFormat="1" ht="12.75" x14ac:dyDescent="0.2">
      <c r="A48" s="126" t="s">
        <v>339</v>
      </c>
      <c r="B48" s="127">
        <v>756656.64000000001</v>
      </c>
      <c r="E48" s="33"/>
      <c r="F48" s="46"/>
      <c r="G48" s="139"/>
      <c r="H48" s="139"/>
    </row>
    <row r="49" spans="1:8" s="128" customFormat="1" ht="12.75" x14ac:dyDescent="0.2">
      <c r="A49" s="126" t="s">
        <v>340</v>
      </c>
      <c r="B49" s="127">
        <v>0</v>
      </c>
      <c r="E49" s="33"/>
      <c r="F49" s="33"/>
      <c r="G49" s="139"/>
      <c r="H49" s="139"/>
    </row>
    <row r="50" spans="1:8" s="128" customFormat="1" ht="12.75" x14ac:dyDescent="0.2">
      <c r="A50" s="131" t="s">
        <v>341</v>
      </c>
      <c r="B50" s="127">
        <v>0</v>
      </c>
      <c r="E50" s="33"/>
      <c r="F50" s="33"/>
      <c r="G50" s="139"/>
      <c r="H50" s="139"/>
    </row>
    <row r="51" spans="1:8" s="128" customFormat="1" ht="12.75" x14ac:dyDescent="0.2">
      <c r="A51" s="126" t="s">
        <v>371</v>
      </c>
      <c r="B51" s="127">
        <v>205931.86</v>
      </c>
      <c r="E51" s="33"/>
      <c r="F51" s="33"/>
      <c r="G51" s="139"/>
      <c r="H51" s="139"/>
    </row>
    <row r="52" spans="1:8" s="128" customFormat="1" ht="12.75" x14ac:dyDescent="0.2">
      <c r="A52" s="131" t="s">
        <v>343</v>
      </c>
      <c r="B52" s="132">
        <v>0</v>
      </c>
      <c r="E52" s="33"/>
      <c r="F52" s="33"/>
      <c r="G52" s="139"/>
      <c r="H52" s="139"/>
    </row>
    <row r="53" spans="1:8" s="128" customFormat="1" ht="25.5" x14ac:dyDescent="0.2">
      <c r="A53" s="126" t="s">
        <v>346</v>
      </c>
      <c r="B53" s="127">
        <v>2419106.5099999998</v>
      </c>
      <c r="E53" s="33"/>
      <c r="F53" s="33"/>
      <c r="G53" s="139"/>
      <c r="H53" s="139"/>
    </row>
    <row r="54" spans="1:8" s="128" customFormat="1" ht="12.75" x14ac:dyDescent="0.25">
      <c r="A54" s="133" t="s">
        <v>134</v>
      </c>
      <c r="B54" s="130">
        <v>94867.74</v>
      </c>
      <c r="E54" s="33"/>
      <c r="F54" s="33"/>
    </row>
    <row r="55" spans="1:8" s="128" customFormat="1" ht="12.75" x14ac:dyDescent="0.2">
      <c r="A55" s="133" t="s">
        <v>181</v>
      </c>
      <c r="B55" s="130">
        <v>163905.42000000001</v>
      </c>
      <c r="F55" s="140"/>
      <c r="H55" s="139"/>
    </row>
    <row r="56" spans="1:8" s="128" customFormat="1" ht="12.75" x14ac:dyDescent="0.2">
      <c r="A56" s="126" t="s">
        <v>344</v>
      </c>
      <c r="B56" s="127">
        <v>6607987.8799999999</v>
      </c>
      <c r="E56" s="33"/>
      <c r="F56" s="33"/>
      <c r="H56" s="139"/>
    </row>
    <row r="57" spans="1:8" s="128" customFormat="1" ht="12.75" x14ac:dyDescent="0.2">
      <c r="A57" s="133" t="s">
        <v>135</v>
      </c>
      <c r="B57" s="130">
        <v>196650.72</v>
      </c>
      <c r="F57" s="33"/>
      <c r="H57" s="139"/>
    </row>
    <row r="58" spans="1:8" s="128" customFormat="1" ht="12.75" x14ac:dyDescent="0.2">
      <c r="A58" s="126" t="s">
        <v>345</v>
      </c>
      <c r="B58" s="127">
        <v>131649.84</v>
      </c>
      <c r="E58" s="33"/>
      <c r="F58" s="33"/>
      <c r="G58" s="139"/>
      <c r="H58" s="139"/>
    </row>
    <row r="59" spans="1:8" s="128" customFormat="1" ht="12.75" x14ac:dyDescent="0.2">
      <c r="A59" s="131" t="s">
        <v>107</v>
      </c>
      <c r="B59" s="132">
        <v>0</v>
      </c>
      <c r="E59" s="33"/>
      <c r="F59" s="33"/>
      <c r="G59" s="139"/>
      <c r="H59" s="139"/>
    </row>
    <row r="60" spans="1:8" s="128" customFormat="1" ht="12.75" x14ac:dyDescent="0.2">
      <c r="A60" s="126" t="s">
        <v>108</v>
      </c>
      <c r="B60" s="127">
        <v>0</v>
      </c>
      <c r="E60" s="33"/>
      <c r="F60" s="33"/>
      <c r="H60" s="139"/>
    </row>
    <row r="61" spans="1:8" s="128" customFormat="1" ht="12.75" x14ac:dyDescent="0.2">
      <c r="A61" s="131" t="s">
        <v>109</v>
      </c>
      <c r="B61" s="127">
        <v>204150</v>
      </c>
      <c r="E61" s="33"/>
      <c r="F61" s="141"/>
      <c r="G61" s="139"/>
      <c r="H61" s="139"/>
    </row>
    <row r="62" spans="1:8" s="128" customFormat="1" ht="25.5" x14ac:dyDescent="0.2">
      <c r="A62" s="126" t="s">
        <v>185</v>
      </c>
      <c r="B62" s="134">
        <v>0</v>
      </c>
      <c r="E62" s="33"/>
      <c r="F62" s="33"/>
      <c r="G62" s="139"/>
      <c r="H62" s="139"/>
    </row>
    <row r="63" spans="1:8" x14ac:dyDescent="0.25">
      <c r="A63" s="17" t="s">
        <v>149</v>
      </c>
      <c r="B63" s="27">
        <f>B31+B41+B42+B43+B46+B44+B45+B47+B49+B48+B51+B58+B53+B50+B56+B52+B59+B60+B61+B62</f>
        <v>14466743.669999998</v>
      </c>
      <c r="E63" s="40"/>
      <c r="F63" s="48"/>
    </row>
    <row r="64" spans="1:8" ht="4.5" customHeight="1" x14ac:dyDescent="0.25">
      <c r="B64" s="2"/>
      <c r="E64" s="40"/>
      <c r="F64" s="48"/>
    </row>
    <row r="65" spans="1:2" x14ac:dyDescent="0.25">
      <c r="A65" s="17" t="s">
        <v>137</v>
      </c>
      <c r="B65" s="27">
        <f>C28-B63</f>
        <v>1866810.4700000007</v>
      </c>
    </row>
  </sheetData>
  <mergeCells count="4">
    <mergeCell ref="A1:C1"/>
    <mergeCell ref="A3:C3"/>
    <mergeCell ref="A5:A6"/>
    <mergeCell ref="B5:C5"/>
  </mergeCells>
  <hyperlinks>
    <hyperlink ref="E3" location="'Список домов'!A1" display="Назад к списку домов"/>
  </hyperlinks>
  <printOptions horizontalCentered="1"/>
  <pageMargins left="0.31496062992125984" right="0.31496062992125984" top="0.35433070866141736" bottom="0.15748031496062992" header="0.31496062992125984" footer="0.31496062992125984"/>
  <pageSetup paperSize="9" scale="8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zoomScaleNormal="100" workbookViewId="0">
      <pane ySplit="3" topLeftCell="A4" activePane="bottomLeft" state="frozen"/>
      <selection sqref="A1:C1"/>
      <selection pane="bottomLeft" sqref="A1:C1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155" t="s">
        <v>97</v>
      </c>
      <c r="B1" s="155"/>
      <c r="C1" s="155"/>
      <c r="D1" s="16"/>
      <c r="E1" s="21"/>
      <c r="F1" s="21"/>
    </row>
    <row r="2" spans="1:8" ht="6.75" customHeight="1" thickBot="1" x14ac:dyDescent="0.3"/>
    <row r="3" spans="1:8" ht="24.75" customHeight="1" thickBot="1" x14ac:dyDescent="0.3">
      <c r="A3" s="159" t="s">
        <v>20</v>
      </c>
      <c r="B3" s="159"/>
      <c r="C3" s="159"/>
      <c r="D3" s="23"/>
      <c r="E3" s="1" t="s">
        <v>91</v>
      </c>
      <c r="F3" s="20"/>
    </row>
    <row r="4" spans="1:8" ht="6" customHeight="1" x14ac:dyDescent="0.25"/>
    <row r="5" spans="1:8" x14ac:dyDescent="0.25">
      <c r="A5" s="153" t="s">
        <v>110</v>
      </c>
      <c r="B5" s="157" t="s">
        <v>145</v>
      </c>
      <c r="C5" s="158"/>
      <c r="E5" s="5"/>
      <c r="F5" s="6"/>
    </row>
    <row r="6" spans="1:8" x14ac:dyDescent="0.25">
      <c r="A6" s="154"/>
      <c r="B6" s="25" t="s">
        <v>98</v>
      </c>
      <c r="C6" s="25" t="s">
        <v>99</v>
      </c>
      <c r="E6" s="5"/>
      <c r="F6" s="6"/>
    </row>
    <row r="7" spans="1:8" s="128" customFormat="1" ht="12.75" x14ac:dyDescent="0.2">
      <c r="A7" s="126" t="s">
        <v>139</v>
      </c>
      <c r="B7" s="127">
        <v>722565.66</v>
      </c>
      <c r="C7" s="135">
        <f>729056.33+233.39</f>
        <v>729289.72</v>
      </c>
      <c r="E7" s="33"/>
      <c r="F7" s="36"/>
      <c r="G7" s="36"/>
      <c r="H7" s="139"/>
    </row>
    <row r="8" spans="1:8" s="128" customFormat="1" ht="25.5" x14ac:dyDescent="0.2">
      <c r="A8" s="126" t="s">
        <v>113</v>
      </c>
      <c r="B8" s="127">
        <v>111371.8</v>
      </c>
      <c r="C8" s="135">
        <v>107661.13</v>
      </c>
      <c r="E8" s="33"/>
      <c r="F8" s="33"/>
      <c r="G8" s="33"/>
      <c r="H8" s="139"/>
    </row>
    <row r="9" spans="1:8" s="128" customFormat="1" ht="12.75" x14ac:dyDescent="0.25">
      <c r="A9" s="126" t="s">
        <v>140</v>
      </c>
      <c r="B9" s="135">
        <v>352770.72</v>
      </c>
      <c r="C9" s="135">
        <v>358349.77</v>
      </c>
      <c r="E9" s="33"/>
      <c r="F9" s="36"/>
      <c r="G9" s="36"/>
    </row>
    <row r="10" spans="1:8" s="128" customFormat="1" ht="25.5" x14ac:dyDescent="0.2">
      <c r="A10" s="126" t="s">
        <v>129</v>
      </c>
      <c r="B10" s="127">
        <v>111078.12</v>
      </c>
      <c r="C10" s="135">
        <v>111730.3</v>
      </c>
      <c r="E10" s="33"/>
      <c r="F10" s="36"/>
      <c r="G10" s="36"/>
      <c r="H10" s="139"/>
    </row>
    <row r="11" spans="1:8" s="128" customFormat="1" ht="12.75" x14ac:dyDescent="0.2">
      <c r="A11" s="126" t="s">
        <v>111</v>
      </c>
      <c r="B11" s="127">
        <v>91820.88</v>
      </c>
      <c r="C11" s="135">
        <v>92426.46</v>
      </c>
      <c r="E11" s="33"/>
      <c r="F11" s="36"/>
      <c r="G11" s="36"/>
      <c r="H11" s="139"/>
    </row>
    <row r="12" spans="1:8" s="128" customFormat="1" ht="12.75" x14ac:dyDescent="0.2">
      <c r="A12" s="126" t="s">
        <v>102</v>
      </c>
      <c r="B12" s="127">
        <v>18977.759999999998</v>
      </c>
      <c r="C12" s="135">
        <v>19832.23</v>
      </c>
      <c r="E12" s="33"/>
      <c r="F12" s="36"/>
      <c r="G12" s="36"/>
      <c r="H12" s="139"/>
    </row>
    <row r="13" spans="1:8" s="128" customFormat="1" ht="12.75" x14ac:dyDescent="0.2">
      <c r="A13" s="126" t="s">
        <v>103</v>
      </c>
      <c r="B13" s="127">
        <v>0</v>
      </c>
      <c r="C13" s="135">
        <v>0</v>
      </c>
      <c r="E13" s="33"/>
      <c r="F13" s="33"/>
      <c r="G13" s="33"/>
      <c r="H13" s="139"/>
    </row>
    <row r="14" spans="1:8" s="128" customFormat="1" ht="12.75" x14ac:dyDescent="0.2">
      <c r="A14" s="126" t="s">
        <v>112</v>
      </c>
      <c r="B14" s="127">
        <v>181053.78</v>
      </c>
      <c r="C14" s="135">
        <v>178671.17</v>
      </c>
      <c r="E14" s="33"/>
      <c r="F14" s="36"/>
      <c r="G14" s="36"/>
      <c r="H14" s="139"/>
    </row>
    <row r="15" spans="1:8" s="128" customFormat="1" ht="12.75" x14ac:dyDescent="0.25">
      <c r="A15" s="126" t="s">
        <v>141</v>
      </c>
      <c r="B15" s="135">
        <v>0</v>
      </c>
      <c r="C15" s="135">
        <v>0</v>
      </c>
      <c r="E15" s="33"/>
      <c r="F15" s="33"/>
      <c r="G15" s="33"/>
    </row>
    <row r="16" spans="1:8" s="128" customFormat="1" ht="12.75" x14ac:dyDescent="0.25">
      <c r="A16" s="126" t="s">
        <v>114</v>
      </c>
      <c r="B16" s="135">
        <v>198712.92</v>
      </c>
      <c r="C16" s="135">
        <v>195251.76</v>
      </c>
      <c r="E16" s="33"/>
      <c r="F16" s="36"/>
      <c r="G16" s="36"/>
    </row>
    <row r="17" spans="1:8" s="128" customFormat="1" ht="12.75" x14ac:dyDescent="0.25">
      <c r="A17" s="126" t="s">
        <v>142</v>
      </c>
      <c r="B17" s="135">
        <v>0</v>
      </c>
      <c r="C17" s="135">
        <v>0</v>
      </c>
      <c r="E17" s="33"/>
      <c r="F17" s="46"/>
      <c r="G17" s="46"/>
    </row>
    <row r="18" spans="1:8" s="128" customFormat="1" ht="12.75" x14ac:dyDescent="0.2">
      <c r="A18" s="126" t="s">
        <v>115</v>
      </c>
      <c r="B18" s="127">
        <v>0</v>
      </c>
      <c r="C18" s="135">
        <v>0</v>
      </c>
      <c r="E18" s="33"/>
      <c r="F18" s="33"/>
      <c r="G18" s="33"/>
      <c r="H18" s="139"/>
    </row>
    <row r="19" spans="1:8" s="128" customFormat="1" ht="12.75" x14ac:dyDescent="0.25">
      <c r="A19" s="126" t="s">
        <v>372</v>
      </c>
      <c r="B19" s="135">
        <v>50404.09</v>
      </c>
      <c r="C19" s="135">
        <v>56149.73</v>
      </c>
      <c r="E19" s="33"/>
      <c r="F19" s="36"/>
      <c r="G19" s="36"/>
    </row>
    <row r="20" spans="1:8" s="128" customFormat="1" ht="12.75" x14ac:dyDescent="0.25">
      <c r="A20" s="126" t="s">
        <v>143</v>
      </c>
      <c r="B20" s="127">
        <v>0</v>
      </c>
      <c r="C20" s="135">
        <v>0</v>
      </c>
      <c r="E20" s="33"/>
      <c r="F20" s="33"/>
      <c r="G20" s="33"/>
    </row>
    <row r="21" spans="1:8" s="128" customFormat="1" ht="25.5" x14ac:dyDescent="0.25">
      <c r="A21" s="126" t="s">
        <v>116</v>
      </c>
      <c r="B21" s="127">
        <v>516717.72</v>
      </c>
      <c r="C21" s="135">
        <v>553881.56000000006</v>
      </c>
      <c r="E21" s="33"/>
      <c r="F21" s="33"/>
      <c r="G21" s="33"/>
    </row>
    <row r="22" spans="1:8" s="128" customFormat="1" ht="25.5" x14ac:dyDescent="0.25">
      <c r="A22" s="126" t="s">
        <v>117</v>
      </c>
      <c r="B22" s="127">
        <v>2212580.52</v>
      </c>
      <c r="C22" s="135">
        <v>2267172.4500000002</v>
      </c>
      <c r="E22" s="33"/>
      <c r="F22" s="33"/>
      <c r="G22" s="33"/>
    </row>
    <row r="23" spans="1:8" s="128" customFormat="1" ht="12.75" x14ac:dyDescent="0.25">
      <c r="A23" s="126" t="s">
        <v>118</v>
      </c>
      <c r="B23" s="135">
        <v>34049.040000000001</v>
      </c>
      <c r="C23" s="135">
        <v>34724.49</v>
      </c>
      <c r="E23" s="33"/>
      <c r="F23" s="46"/>
      <c r="G23" s="46"/>
    </row>
    <row r="24" spans="1:8" s="128" customFormat="1" ht="12.75" x14ac:dyDescent="0.2">
      <c r="A24" s="126" t="s">
        <v>119</v>
      </c>
      <c r="B24" s="127">
        <v>81564.460000000006</v>
      </c>
      <c r="C24" s="135">
        <v>97221.42</v>
      </c>
      <c r="E24" s="33"/>
      <c r="F24" s="46"/>
      <c r="G24" s="46"/>
      <c r="H24" s="139"/>
    </row>
    <row r="25" spans="1:8" s="128" customFormat="1" ht="12.75" x14ac:dyDescent="0.25">
      <c r="A25" s="126" t="s">
        <v>120</v>
      </c>
      <c r="B25" s="135">
        <v>0</v>
      </c>
      <c r="C25" s="135">
        <v>0</v>
      </c>
      <c r="E25" s="33"/>
      <c r="F25" s="33"/>
      <c r="G25" s="46"/>
    </row>
    <row r="26" spans="1:8" s="128" customFormat="1" ht="12.75" x14ac:dyDescent="0.2">
      <c r="A26" s="126" t="s">
        <v>180</v>
      </c>
      <c r="B26" s="127">
        <v>0</v>
      </c>
      <c r="C26" s="135">
        <v>0</v>
      </c>
      <c r="E26" s="33"/>
      <c r="F26" s="140"/>
      <c r="G26" s="140"/>
      <c r="H26" s="139"/>
    </row>
    <row r="27" spans="1:8" s="128" customFormat="1" ht="12.75" x14ac:dyDescent="0.2">
      <c r="A27" s="126" t="s">
        <v>100</v>
      </c>
      <c r="B27" s="127">
        <v>55200</v>
      </c>
      <c r="C27" s="135">
        <v>47250</v>
      </c>
      <c r="E27" s="33"/>
      <c r="F27" s="141"/>
      <c r="G27" s="141"/>
      <c r="H27" s="139"/>
    </row>
    <row r="28" spans="1:8" x14ac:dyDescent="0.25">
      <c r="A28" s="17" t="s">
        <v>144</v>
      </c>
      <c r="B28" s="28">
        <f>SUM(B7:B27)</f>
        <v>4738867.4700000007</v>
      </c>
      <c r="C28" s="28">
        <f>SUM(C7:C27)</f>
        <v>4849612.1900000004</v>
      </c>
      <c r="E28" s="34"/>
      <c r="F28" s="47"/>
      <c r="G28" s="47"/>
      <c r="H28" s="44"/>
    </row>
    <row r="29" spans="1:8" ht="15" x14ac:dyDescent="0.25">
      <c r="B29" s="18"/>
      <c r="C29" s="18"/>
    </row>
    <row r="30" spans="1:8" x14ac:dyDescent="0.25">
      <c r="A30" s="25" t="s">
        <v>110</v>
      </c>
      <c r="B30" s="26" t="s">
        <v>146</v>
      </c>
    </row>
    <row r="31" spans="1:8" s="128" customFormat="1" ht="12.75" x14ac:dyDescent="0.2">
      <c r="A31" s="126" t="s">
        <v>147</v>
      </c>
      <c r="B31" s="127">
        <f>SUM(B32:B40)</f>
        <v>681046.25</v>
      </c>
      <c r="E31" s="33"/>
      <c r="F31" s="138"/>
      <c r="G31" s="139"/>
      <c r="H31" s="139"/>
    </row>
    <row r="32" spans="1:8" s="128" customFormat="1" ht="12.75" x14ac:dyDescent="0.2">
      <c r="A32" s="129" t="s">
        <v>121</v>
      </c>
      <c r="B32" s="130">
        <v>119463.36</v>
      </c>
      <c r="E32" s="33"/>
      <c r="F32" s="46"/>
      <c r="G32" s="139"/>
      <c r="H32" s="139"/>
    </row>
    <row r="33" spans="1:8" s="128" customFormat="1" ht="12.75" x14ac:dyDescent="0.2">
      <c r="A33" s="129" t="s">
        <v>122</v>
      </c>
      <c r="B33" s="130">
        <v>110531.52</v>
      </c>
      <c r="E33" s="33"/>
      <c r="F33" s="36"/>
      <c r="G33" s="139"/>
      <c r="H33" s="139"/>
    </row>
    <row r="34" spans="1:8" s="128" customFormat="1" ht="25.5" x14ac:dyDescent="0.2">
      <c r="A34" s="129" t="s">
        <v>123</v>
      </c>
      <c r="B34" s="130">
        <v>116951.28</v>
      </c>
      <c r="E34" s="33"/>
      <c r="F34" s="33"/>
      <c r="G34" s="139"/>
      <c r="H34" s="139"/>
    </row>
    <row r="35" spans="1:8" s="128" customFormat="1" ht="25.5" x14ac:dyDescent="0.2">
      <c r="A35" s="129" t="s">
        <v>124</v>
      </c>
      <c r="B35" s="130">
        <v>14514.24</v>
      </c>
      <c r="E35" s="33"/>
      <c r="F35" s="33"/>
      <c r="G35" s="139"/>
      <c r="H35" s="139"/>
    </row>
    <row r="36" spans="1:8" s="128" customFormat="1" ht="12.75" x14ac:dyDescent="0.2">
      <c r="A36" s="129" t="s">
        <v>125</v>
      </c>
      <c r="B36" s="130">
        <v>4465.92</v>
      </c>
      <c r="E36" s="33"/>
      <c r="F36" s="36"/>
      <c r="G36" s="139"/>
      <c r="H36" s="139"/>
    </row>
    <row r="37" spans="1:8" s="128" customFormat="1" ht="12.75" x14ac:dyDescent="0.2">
      <c r="A37" s="129" t="s">
        <v>126</v>
      </c>
      <c r="B37" s="130">
        <v>29525.73</v>
      </c>
      <c r="E37" s="33"/>
      <c r="F37" s="36"/>
      <c r="G37" s="139"/>
      <c r="H37" s="139"/>
    </row>
    <row r="38" spans="1:8" s="128" customFormat="1" ht="12.75" x14ac:dyDescent="0.2">
      <c r="A38" s="129" t="s">
        <v>127</v>
      </c>
      <c r="B38" s="130">
        <v>268731.64</v>
      </c>
      <c r="E38" s="33"/>
      <c r="F38" s="36"/>
      <c r="G38" s="139"/>
      <c r="H38" s="139"/>
    </row>
    <row r="39" spans="1:8" s="128" customFormat="1" ht="12.75" x14ac:dyDescent="0.2">
      <c r="A39" s="129" t="s">
        <v>128</v>
      </c>
      <c r="B39" s="130">
        <v>0</v>
      </c>
      <c r="E39" s="33"/>
      <c r="F39" s="33"/>
      <c r="G39" s="139"/>
      <c r="H39" s="139"/>
    </row>
    <row r="40" spans="1:8" s="128" customFormat="1" ht="25.5" x14ac:dyDescent="0.2">
      <c r="A40" s="129" t="s">
        <v>131</v>
      </c>
      <c r="B40" s="130">
        <v>16862.560000000001</v>
      </c>
      <c r="E40" s="33"/>
      <c r="F40" s="46"/>
      <c r="G40" s="139"/>
      <c r="H40" s="139"/>
    </row>
    <row r="41" spans="1:8" s="128" customFormat="1" ht="12.75" x14ac:dyDescent="0.2">
      <c r="A41" s="126" t="s">
        <v>148</v>
      </c>
      <c r="B41" s="127">
        <v>1129944</v>
      </c>
      <c r="E41" s="33"/>
      <c r="F41" s="36"/>
      <c r="G41" s="139"/>
      <c r="H41" s="139"/>
    </row>
    <row r="42" spans="1:8" s="128" customFormat="1" ht="25.5" x14ac:dyDescent="0.2">
      <c r="A42" s="126" t="s">
        <v>101</v>
      </c>
      <c r="B42" s="127">
        <v>111089.76</v>
      </c>
      <c r="E42" s="33"/>
      <c r="F42" s="46"/>
      <c r="G42" s="139"/>
      <c r="H42" s="139"/>
    </row>
    <row r="43" spans="1:8" s="128" customFormat="1" ht="12.75" x14ac:dyDescent="0.2">
      <c r="A43" s="126" t="s">
        <v>130</v>
      </c>
      <c r="B43" s="127">
        <v>91830.48</v>
      </c>
      <c r="E43" s="33"/>
      <c r="F43" s="46"/>
      <c r="G43" s="139"/>
      <c r="H43" s="139"/>
    </row>
    <row r="44" spans="1:8" s="128" customFormat="1" ht="12.75" x14ac:dyDescent="0.2">
      <c r="A44" s="126" t="s">
        <v>336</v>
      </c>
      <c r="B44" s="127">
        <v>18980.16</v>
      </c>
      <c r="E44" s="33"/>
      <c r="F44" s="46"/>
      <c r="G44" s="139"/>
      <c r="H44" s="139"/>
    </row>
    <row r="45" spans="1:8" s="128" customFormat="1" ht="12.75" x14ac:dyDescent="0.2">
      <c r="A45" s="126" t="s">
        <v>337</v>
      </c>
      <c r="B45" s="127">
        <v>0</v>
      </c>
      <c r="E45" s="33"/>
      <c r="F45" s="33"/>
      <c r="G45" s="139"/>
      <c r="H45" s="139"/>
    </row>
    <row r="46" spans="1:8" s="128" customFormat="1" ht="12.75" x14ac:dyDescent="0.2">
      <c r="A46" s="126" t="s">
        <v>338</v>
      </c>
      <c r="B46" s="127">
        <v>129241.41</v>
      </c>
      <c r="E46" s="33"/>
      <c r="F46" s="36"/>
      <c r="G46" s="139"/>
      <c r="H46" s="139"/>
    </row>
    <row r="47" spans="1:8" s="128" customFormat="1" ht="12.75" x14ac:dyDescent="0.2">
      <c r="A47" s="126" t="s">
        <v>104</v>
      </c>
      <c r="B47" s="127">
        <v>0</v>
      </c>
      <c r="E47" s="33"/>
      <c r="F47" s="33"/>
      <c r="G47" s="139"/>
      <c r="H47" s="139"/>
    </row>
    <row r="48" spans="1:8" s="128" customFormat="1" ht="12.75" x14ac:dyDescent="0.2">
      <c r="A48" s="126" t="s">
        <v>339</v>
      </c>
      <c r="B48" s="127">
        <v>198733.44</v>
      </c>
      <c r="E48" s="33"/>
      <c r="F48" s="46"/>
      <c r="G48" s="139"/>
      <c r="H48" s="139"/>
    </row>
    <row r="49" spans="1:8" s="128" customFormat="1" ht="12.75" x14ac:dyDescent="0.2">
      <c r="A49" s="126" t="s">
        <v>340</v>
      </c>
      <c r="B49" s="127">
        <v>0</v>
      </c>
      <c r="E49" s="33"/>
      <c r="F49" s="33"/>
      <c r="G49" s="139"/>
      <c r="H49" s="139"/>
    </row>
    <row r="50" spans="1:8" s="128" customFormat="1" ht="12.75" x14ac:dyDescent="0.2">
      <c r="A50" s="131" t="s">
        <v>341</v>
      </c>
      <c r="B50" s="127">
        <v>0</v>
      </c>
      <c r="E50" s="33"/>
      <c r="F50" s="33"/>
      <c r="G50" s="139"/>
      <c r="H50" s="139"/>
    </row>
    <row r="51" spans="1:8" s="128" customFormat="1" ht="12.75" x14ac:dyDescent="0.2">
      <c r="A51" s="126" t="s">
        <v>371</v>
      </c>
      <c r="B51" s="127">
        <v>48992.06</v>
      </c>
      <c r="E51" s="33"/>
      <c r="F51" s="33"/>
      <c r="G51" s="139"/>
      <c r="H51" s="139"/>
    </row>
    <row r="52" spans="1:8" s="128" customFormat="1" ht="12.75" x14ac:dyDescent="0.2">
      <c r="A52" s="131" t="s">
        <v>343</v>
      </c>
      <c r="B52" s="132">
        <v>0</v>
      </c>
      <c r="E52" s="33"/>
      <c r="F52" s="33"/>
      <c r="G52" s="139"/>
      <c r="H52" s="139"/>
    </row>
    <row r="53" spans="1:8" s="128" customFormat="1" ht="25.5" x14ac:dyDescent="0.2">
      <c r="A53" s="126" t="s">
        <v>346</v>
      </c>
      <c r="B53" s="127">
        <v>663730.67000000004</v>
      </c>
      <c r="E53" s="33"/>
      <c r="F53" s="33"/>
      <c r="G53" s="139"/>
      <c r="H53" s="139"/>
    </row>
    <row r="54" spans="1:8" s="128" customFormat="1" ht="12.75" x14ac:dyDescent="0.25">
      <c r="A54" s="133" t="s">
        <v>134</v>
      </c>
      <c r="B54" s="130">
        <v>23206.799999999999</v>
      </c>
      <c r="E54" s="33"/>
      <c r="F54" s="33"/>
    </row>
    <row r="55" spans="1:8" s="128" customFormat="1" ht="12.75" x14ac:dyDescent="0.2">
      <c r="A55" s="133" t="s">
        <v>181</v>
      </c>
      <c r="B55" s="130">
        <v>40003.660000000003</v>
      </c>
      <c r="F55" s="140"/>
      <c r="H55" s="139"/>
    </row>
    <row r="56" spans="1:8" s="128" customFormat="1" ht="12.75" x14ac:dyDescent="0.2">
      <c r="A56" s="126" t="s">
        <v>344</v>
      </c>
      <c r="B56" s="127">
        <v>2232215.25</v>
      </c>
      <c r="E56" s="33"/>
      <c r="F56" s="33"/>
      <c r="H56" s="139"/>
    </row>
    <row r="57" spans="1:8" s="128" customFormat="1" ht="12.75" x14ac:dyDescent="0.2">
      <c r="A57" s="133" t="s">
        <v>135</v>
      </c>
      <c r="B57" s="130">
        <v>48161.34</v>
      </c>
      <c r="F57" s="33"/>
      <c r="H57" s="139"/>
    </row>
    <row r="58" spans="1:8" s="128" customFormat="1" ht="12.75" x14ac:dyDescent="0.2">
      <c r="A58" s="126" t="s">
        <v>345</v>
      </c>
      <c r="B58" s="127">
        <v>62216.28</v>
      </c>
      <c r="E58" s="33"/>
      <c r="F58" s="33"/>
      <c r="G58" s="139"/>
      <c r="H58" s="139"/>
    </row>
    <row r="59" spans="1:8" s="128" customFormat="1" ht="12.75" x14ac:dyDescent="0.2">
      <c r="A59" s="131" t="s">
        <v>107</v>
      </c>
      <c r="B59" s="132">
        <v>0</v>
      </c>
      <c r="E59" s="33"/>
      <c r="F59" s="33"/>
      <c r="G59" s="139"/>
      <c r="H59" s="139"/>
    </row>
    <row r="60" spans="1:8" s="128" customFormat="1" ht="12.75" x14ac:dyDescent="0.2">
      <c r="A60" s="126" t="s">
        <v>108</v>
      </c>
      <c r="B60" s="127">
        <v>0</v>
      </c>
      <c r="E60" s="33"/>
      <c r="F60" s="33"/>
      <c r="H60" s="139"/>
    </row>
    <row r="61" spans="1:8" s="128" customFormat="1" ht="12.75" x14ac:dyDescent="0.2">
      <c r="A61" s="131" t="s">
        <v>109</v>
      </c>
      <c r="B61" s="127">
        <v>55200</v>
      </c>
      <c r="E61" s="33"/>
      <c r="F61" s="141"/>
      <c r="G61" s="139"/>
      <c r="H61" s="139"/>
    </row>
    <row r="62" spans="1:8" s="128" customFormat="1" ht="25.5" x14ac:dyDescent="0.2">
      <c r="A62" s="126" t="s">
        <v>185</v>
      </c>
      <c r="B62" s="134">
        <v>0</v>
      </c>
      <c r="E62" s="33"/>
      <c r="F62" s="33"/>
      <c r="G62" s="139"/>
      <c r="H62" s="139"/>
    </row>
    <row r="63" spans="1:8" x14ac:dyDescent="0.25">
      <c r="A63" s="17" t="s">
        <v>149</v>
      </c>
      <c r="B63" s="27">
        <f>B31+B41+B42+B43+B46+B44+B45+B47+B49+B48+B51+B58+B53+B50+B56+B52+B59+B60+B61+B62</f>
        <v>5423219.7599999998</v>
      </c>
      <c r="E63" s="40"/>
      <c r="F63" s="48"/>
    </row>
    <row r="64" spans="1:8" ht="4.5" customHeight="1" x14ac:dyDescent="0.25">
      <c r="B64" s="2"/>
      <c r="E64" s="40"/>
      <c r="F64" s="48"/>
      <c r="G64" s="44"/>
    </row>
    <row r="65" spans="1:2" x14ac:dyDescent="0.25">
      <c r="A65" s="17" t="s">
        <v>137</v>
      </c>
      <c r="B65" s="27">
        <f>C28-B63</f>
        <v>-573607.56999999937</v>
      </c>
    </row>
  </sheetData>
  <mergeCells count="4">
    <mergeCell ref="A1:C1"/>
    <mergeCell ref="A3:C3"/>
    <mergeCell ref="A5:A6"/>
    <mergeCell ref="B5:C5"/>
  </mergeCells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scale="8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zoomScaleNormal="100" workbookViewId="0">
      <pane ySplit="3" topLeftCell="A55" activePane="bottomLeft" state="frozen"/>
      <selection sqref="A1:C1"/>
      <selection pane="bottomLeft" activeCell="E3" sqref="E3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155" t="s">
        <v>97</v>
      </c>
      <c r="B1" s="155"/>
      <c r="C1" s="155"/>
      <c r="D1" s="16"/>
      <c r="E1" s="21"/>
      <c r="F1" s="21"/>
    </row>
    <row r="2" spans="1:8" ht="6.75" customHeight="1" thickBot="1" x14ac:dyDescent="0.3"/>
    <row r="3" spans="1:8" ht="24.75" customHeight="1" thickBot="1" x14ac:dyDescent="0.3">
      <c r="A3" s="159" t="s">
        <v>21</v>
      </c>
      <c r="B3" s="159"/>
      <c r="C3" s="159"/>
      <c r="D3" s="23"/>
      <c r="E3" s="1" t="s">
        <v>91</v>
      </c>
      <c r="F3" s="20"/>
    </row>
    <row r="4" spans="1:8" ht="6" customHeight="1" x14ac:dyDescent="0.25"/>
    <row r="5" spans="1:8" ht="15" x14ac:dyDescent="0.25">
      <c r="A5" s="153" t="s">
        <v>110</v>
      </c>
      <c r="B5" s="157" t="s">
        <v>145</v>
      </c>
      <c r="C5" s="158"/>
      <c r="E5" s="33"/>
      <c r="F5" s="33"/>
      <c r="G5"/>
      <c r="H5"/>
    </row>
    <row r="6" spans="1:8" ht="15" x14ac:dyDescent="0.25">
      <c r="A6" s="154"/>
      <c r="B6" s="25" t="s">
        <v>98</v>
      </c>
      <c r="C6" s="25" t="s">
        <v>99</v>
      </c>
      <c r="E6" s="32"/>
      <c r="F6" s="33"/>
      <c r="G6" s="32"/>
      <c r="H6"/>
    </row>
    <row r="7" spans="1:8" s="128" customFormat="1" ht="12.75" x14ac:dyDescent="0.2">
      <c r="A7" s="126" t="s">
        <v>139</v>
      </c>
      <c r="B7" s="127">
        <v>726925.78</v>
      </c>
      <c r="C7" s="135">
        <v>795798.86</v>
      </c>
      <c r="E7" s="33"/>
      <c r="F7" s="36"/>
      <c r="G7" s="36"/>
      <c r="H7" s="139"/>
    </row>
    <row r="8" spans="1:8" s="128" customFormat="1" ht="25.5" x14ac:dyDescent="0.2">
      <c r="A8" s="126" t="s">
        <v>113</v>
      </c>
      <c r="B8" s="127">
        <v>103477.53</v>
      </c>
      <c r="C8" s="135">
        <v>108203.27</v>
      </c>
      <c r="E8" s="33"/>
      <c r="F8" s="33"/>
      <c r="G8" s="33"/>
      <c r="H8" s="139"/>
    </row>
    <row r="9" spans="1:8" s="128" customFormat="1" ht="12.75" x14ac:dyDescent="0.25">
      <c r="A9" s="126" t="s">
        <v>140</v>
      </c>
      <c r="B9" s="135">
        <v>354648.02</v>
      </c>
      <c r="C9" s="135">
        <v>391053.89</v>
      </c>
      <c r="E9" s="33"/>
      <c r="F9" s="36"/>
      <c r="G9" s="36"/>
    </row>
    <row r="10" spans="1:8" s="128" customFormat="1" ht="25.5" x14ac:dyDescent="0.2">
      <c r="A10" s="126" t="s">
        <v>129</v>
      </c>
      <c r="B10" s="127">
        <v>111778.42</v>
      </c>
      <c r="C10" s="135">
        <v>121953.24</v>
      </c>
      <c r="E10" s="33"/>
      <c r="F10" s="36"/>
      <c r="G10" s="36"/>
      <c r="H10" s="139"/>
    </row>
    <row r="11" spans="1:8" s="128" customFormat="1" ht="12.75" x14ac:dyDescent="0.2">
      <c r="A11" s="126" t="s">
        <v>111</v>
      </c>
      <c r="B11" s="127">
        <v>92358.01</v>
      </c>
      <c r="C11" s="135">
        <v>100859.05</v>
      </c>
      <c r="E11" s="33"/>
      <c r="F11" s="36"/>
      <c r="G11" s="36"/>
      <c r="H11" s="139"/>
    </row>
    <row r="12" spans="1:8" s="128" customFormat="1" ht="12.75" x14ac:dyDescent="0.2">
      <c r="A12" s="126" t="s">
        <v>102</v>
      </c>
      <c r="B12" s="127">
        <v>19060.23</v>
      </c>
      <c r="C12" s="135">
        <v>21398.81</v>
      </c>
      <c r="E12" s="33"/>
      <c r="F12" s="36"/>
      <c r="G12" s="36"/>
      <c r="H12" s="139"/>
    </row>
    <row r="13" spans="1:8" s="128" customFormat="1" ht="12.75" x14ac:dyDescent="0.2">
      <c r="A13" s="126" t="s">
        <v>103</v>
      </c>
      <c r="B13" s="127">
        <v>0</v>
      </c>
      <c r="C13" s="135">
        <v>0</v>
      </c>
      <c r="E13" s="33"/>
      <c r="F13" s="33"/>
      <c r="G13" s="33"/>
      <c r="H13" s="139"/>
    </row>
    <row r="14" spans="1:8" s="128" customFormat="1" ht="12.75" x14ac:dyDescent="0.2">
      <c r="A14" s="126" t="s">
        <v>112</v>
      </c>
      <c r="B14" s="127">
        <v>136456.69</v>
      </c>
      <c r="C14" s="135">
        <v>147712.71</v>
      </c>
      <c r="E14" s="33"/>
      <c r="F14" s="36"/>
      <c r="G14" s="36"/>
      <c r="H14" s="139"/>
    </row>
    <row r="15" spans="1:8" s="128" customFormat="1" ht="12.75" x14ac:dyDescent="0.25">
      <c r="A15" s="126" t="s">
        <v>141</v>
      </c>
      <c r="B15" s="135">
        <v>0</v>
      </c>
      <c r="C15" s="135">
        <v>0</v>
      </c>
      <c r="E15" s="33"/>
      <c r="F15" s="36"/>
      <c r="G15" s="36"/>
    </row>
    <row r="16" spans="1:8" s="128" customFormat="1" ht="12.75" x14ac:dyDescent="0.25">
      <c r="A16" s="126" t="s">
        <v>114</v>
      </c>
      <c r="B16" s="135">
        <v>200320.4</v>
      </c>
      <c r="C16" s="135">
        <v>213473.18</v>
      </c>
      <c r="E16" s="33"/>
      <c r="F16" s="36"/>
      <c r="G16" s="36"/>
    </row>
    <row r="17" spans="1:8" s="128" customFormat="1" ht="12.75" x14ac:dyDescent="0.25">
      <c r="A17" s="126" t="s">
        <v>142</v>
      </c>
      <c r="B17" s="135">
        <v>0</v>
      </c>
      <c r="C17" s="135">
        <v>0</v>
      </c>
      <c r="E17" s="33"/>
      <c r="F17" s="46"/>
      <c r="G17" s="46"/>
    </row>
    <row r="18" spans="1:8" s="128" customFormat="1" ht="12.75" x14ac:dyDescent="0.2">
      <c r="A18" s="126" t="s">
        <v>115</v>
      </c>
      <c r="B18" s="127">
        <v>0</v>
      </c>
      <c r="C18" s="135">
        <v>0</v>
      </c>
      <c r="E18" s="33"/>
      <c r="F18" s="33"/>
      <c r="G18" s="33"/>
      <c r="H18" s="139"/>
    </row>
    <row r="19" spans="1:8" s="128" customFormat="1" ht="12.75" x14ac:dyDescent="0.25">
      <c r="A19" s="126" t="s">
        <v>372</v>
      </c>
      <c r="B19" s="135">
        <v>70614.42</v>
      </c>
      <c r="C19" s="135">
        <v>83316.5</v>
      </c>
      <c r="E19" s="33"/>
      <c r="F19" s="36"/>
      <c r="G19" s="36"/>
    </row>
    <row r="20" spans="1:8" s="128" customFormat="1" ht="12.75" x14ac:dyDescent="0.25">
      <c r="A20" s="126" t="s">
        <v>143</v>
      </c>
      <c r="B20" s="127">
        <v>0</v>
      </c>
      <c r="C20" s="135">
        <v>174.47</v>
      </c>
      <c r="E20" s="33"/>
      <c r="F20" s="33"/>
      <c r="G20" s="33"/>
    </row>
    <row r="21" spans="1:8" s="128" customFormat="1" ht="25.5" x14ac:dyDescent="0.25">
      <c r="A21" s="126" t="s">
        <v>116</v>
      </c>
      <c r="B21" s="127">
        <v>585600.85</v>
      </c>
      <c r="C21" s="135">
        <v>628250.07999999996</v>
      </c>
      <c r="E21" s="33"/>
      <c r="F21" s="33"/>
      <c r="G21" s="33"/>
    </row>
    <row r="22" spans="1:8" s="128" customFormat="1" ht="25.5" x14ac:dyDescent="0.25">
      <c r="A22" s="126" t="s">
        <v>117</v>
      </c>
      <c r="B22" s="127">
        <v>2093036.55</v>
      </c>
      <c r="C22" s="135">
        <v>2248115.06</v>
      </c>
      <c r="E22" s="33"/>
      <c r="F22" s="33"/>
      <c r="G22" s="33"/>
    </row>
    <row r="23" spans="1:8" s="128" customFormat="1" ht="12.75" x14ac:dyDescent="0.25">
      <c r="A23" s="126" t="s">
        <v>118</v>
      </c>
      <c r="B23" s="135">
        <v>34220.03</v>
      </c>
      <c r="C23" s="135">
        <v>37968.46</v>
      </c>
      <c r="E23" s="33"/>
      <c r="F23" s="46"/>
      <c r="G23" s="46"/>
    </row>
    <row r="24" spans="1:8" s="128" customFormat="1" ht="12.75" x14ac:dyDescent="0.2">
      <c r="A24" s="126" t="s">
        <v>119</v>
      </c>
      <c r="B24" s="127">
        <v>76326.87</v>
      </c>
      <c r="C24" s="135">
        <v>100757.12</v>
      </c>
      <c r="E24" s="33"/>
      <c r="F24" s="46"/>
      <c r="G24" s="46"/>
      <c r="H24" s="139"/>
    </row>
    <row r="25" spans="1:8" s="128" customFormat="1" ht="12.75" x14ac:dyDescent="0.25">
      <c r="A25" s="126" t="s">
        <v>120</v>
      </c>
      <c r="B25" s="135">
        <v>12609.1</v>
      </c>
      <c r="C25" s="135">
        <v>12609.1</v>
      </c>
      <c r="E25" s="33"/>
      <c r="F25" s="33"/>
      <c r="G25" s="46"/>
    </row>
    <row r="26" spans="1:8" s="128" customFormat="1" ht="12.75" x14ac:dyDescent="0.2">
      <c r="A26" s="126" t="s">
        <v>180</v>
      </c>
      <c r="B26" s="127">
        <v>0</v>
      </c>
      <c r="C26" s="135">
        <v>0</v>
      </c>
      <c r="E26" s="33"/>
      <c r="F26" s="140"/>
      <c r="G26" s="140"/>
      <c r="H26" s="139"/>
    </row>
    <row r="27" spans="1:8" s="128" customFormat="1" ht="12.75" x14ac:dyDescent="0.2">
      <c r="A27" s="126" t="s">
        <v>100</v>
      </c>
      <c r="B27" s="127">
        <v>0</v>
      </c>
      <c r="C27" s="135">
        <v>0</v>
      </c>
      <c r="E27" s="33"/>
      <c r="F27" s="141"/>
      <c r="G27" s="141"/>
      <c r="H27" s="139"/>
    </row>
    <row r="28" spans="1:8" x14ac:dyDescent="0.25">
      <c r="A28" s="17" t="s">
        <v>144</v>
      </c>
      <c r="B28" s="28">
        <f>SUM(B7:B27)</f>
        <v>4617432.8999999994</v>
      </c>
      <c r="C28" s="28">
        <f>SUM(C7:C27)</f>
        <v>5011643.8</v>
      </c>
      <c r="E28" s="34"/>
      <c r="F28" s="47"/>
      <c r="G28" s="47"/>
    </row>
    <row r="29" spans="1:8" ht="15" x14ac:dyDescent="0.25">
      <c r="B29" s="18"/>
      <c r="C29" s="18"/>
      <c r="E29" s="32"/>
      <c r="F29" s="39"/>
      <c r="G29"/>
      <c r="H29"/>
    </row>
    <row r="30" spans="1:8" ht="15" x14ac:dyDescent="0.25">
      <c r="A30" s="25" t="s">
        <v>110</v>
      </c>
      <c r="B30" s="26" t="s">
        <v>146</v>
      </c>
      <c r="E30" s="32"/>
      <c r="F30" s="46"/>
      <c r="G30"/>
      <c r="H30"/>
    </row>
    <row r="31" spans="1:8" s="128" customFormat="1" ht="12.75" x14ac:dyDescent="0.2">
      <c r="A31" s="126" t="s">
        <v>147</v>
      </c>
      <c r="B31" s="127">
        <f>SUM(B32:B40)</f>
        <v>658608.55999999994</v>
      </c>
      <c r="E31" s="33"/>
      <c r="F31" s="138"/>
      <c r="G31" s="139"/>
      <c r="H31" s="139"/>
    </row>
    <row r="32" spans="1:8" s="128" customFormat="1" ht="12.75" x14ac:dyDescent="0.2">
      <c r="A32" s="129" t="s">
        <v>121</v>
      </c>
      <c r="B32" s="130">
        <v>120875.76</v>
      </c>
      <c r="E32" s="33"/>
      <c r="F32" s="46"/>
      <c r="G32" s="139"/>
      <c r="H32" s="139"/>
    </row>
    <row r="33" spans="1:8" s="128" customFormat="1" ht="12.75" x14ac:dyDescent="0.2">
      <c r="A33" s="129" t="s">
        <v>122</v>
      </c>
      <c r="B33" s="130">
        <v>111838.32</v>
      </c>
      <c r="E33" s="33"/>
      <c r="F33" s="36"/>
      <c r="G33" s="139"/>
      <c r="H33" s="139"/>
    </row>
    <row r="34" spans="1:8" s="128" customFormat="1" ht="25.5" x14ac:dyDescent="0.2">
      <c r="A34" s="129" t="s">
        <v>123</v>
      </c>
      <c r="B34" s="130">
        <v>118333.98</v>
      </c>
      <c r="E34" s="33"/>
      <c r="F34" s="33"/>
      <c r="G34" s="139"/>
      <c r="H34" s="139"/>
    </row>
    <row r="35" spans="1:8" s="128" customFormat="1" ht="25.5" x14ac:dyDescent="0.2">
      <c r="A35" s="129" t="s">
        <v>124</v>
      </c>
      <c r="B35" s="130">
        <v>14685.84</v>
      </c>
      <c r="E35" s="33"/>
      <c r="F35" s="33"/>
      <c r="G35" s="139"/>
      <c r="H35" s="139"/>
    </row>
    <row r="36" spans="1:8" s="128" customFormat="1" ht="12.75" x14ac:dyDescent="0.2">
      <c r="A36" s="129" t="s">
        <v>125</v>
      </c>
      <c r="B36" s="130">
        <v>4518.72</v>
      </c>
      <c r="E36" s="33"/>
      <c r="F36" s="36"/>
      <c r="G36" s="139"/>
      <c r="H36" s="139"/>
    </row>
    <row r="37" spans="1:8" s="128" customFormat="1" ht="12.75" x14ac:dyDescent="0.2">
      <c r="A37" s="129" t="s">
        <v>126</v>
      </c>
      <c r="B37" s="130">
        <v>21576.87</v>
      </c>
      <c r="E37" s="33"/>
      <c r="F37" s="36"/>
      <c r="G37" s="139"/>
      <c r="H37" s="139"/>
    </row>
    <row r="38" spans="1:8" s="128" customFormat="1" ht="12.75" x14ac:dyDescent="0.2">
      <c r="A38" s="129" t="s">
        <v>127</v>
      </c>
      <c r="B38" s="130">
        <v>249871.73</v>
      </c>
      <c r="E38" s="33"/>
      <c r="F38" s="36"/>
      <c r="G38" s="139"/>
      <c r="H38" s="139"/>
    </row>
    <row r="39" spans="1:8" s="128" customFormat="1" ht="12.75" x14ac:dyDescent="0.2">
      <c r="A39" s="129" t="s">
        <v>128</v>
      </c>
      <c r="B39" s="130">
        <v>0</v>
      </c>
      <c r="E39" s="33"/>
      <c r="F39" s="33"/>
      <c r="G39" s="139"/>
      <c r="H39" s="139"/>
    </row>
    <row r="40" spans="1:8" s="128" customFormat="1" ht="25.5" x14ac:dyDescent="0.2">
      <c r="A40" s="129" t="s">
        <v>131</v>
      </c>
      <c r="B40" s="130">
        <v>16907.34</v>
      </c>
      <c r="E40" s="33"/>
      <c r="F40" s="46"/>
      <c r="G40" s="139"/>
      <c r="H40" s="139"/>
    </row>
    <row r="41" spans="1:8" s="128" customFormat="1" ht="12.75" x14ac:dyDescent="0.2">
      <c r="A41" s="126" t="s">
        <v>148</v>
      </c>
      <c r="B41" s="127">
        <v>883142</v>
      </c>
      <c r="E41" s="33"/>
      <c r="F41" s="36"/>
      <c r="G41" s="139"/>
      <c r="H41" s="139"/>
    </row>
    <row r="42" spans="1:8" s="128" customFormat="1" ht="25.5" x14ac:dyDescent="0.2">
      <c r="A42" s="126" t="s">
        <v>101</v>
      </c>
      <c r="B42" s="127">
        <v>112403.16</v>
      </c>
      <c r="E42" s="33"/>
      <c r="F42" s="46"/>
      <c r="G42" s="139"/>
      <c r="H42" s="139"/>
    </row>
    <row r="43" spans="1:8" s="128" customFormat="1" ht="12.75" x14ac:dyDescent="0.2">
      <c r="A43" s="126" t="s">
        <v>130</v>
      </c>
      <c r="B43" s="127">
        <v>92916.18</v>
      </c>
      <c r="E43" s="33"/>
      <c r="F43" s="46"/>
      <c r="G43" s="139"/>
      <c r="H43" s="139"/>
    </row>
    <row r="44" spans="1:8" s="128" customFormat="1" ht="12.75" x14ac:dyDescent="0.2">
      <c r="A44" s="126" t="s">
        <v>336</v>
      </c>
      <c r="B44" s="127">
        <v>19204.560000000001</v>
      </c>
      <c r="E44" s="33"/>
      <c r="F44" s="46"/>
      <c r="G44" s="139"/>
      <c r="H44" s="139"/>
    </row>
    <row r="45" spans="1:8" s="128" customFormat="1" ht="12.75" x14ac:dyDescent="0.2">
      <c r="A45" s="126" t="s">
        <v>337</v>
      </c>
      <c r="B45" s="127">
        <v>0</v>
      </c>
      <c r="E45" s="33"/>
      <c r="F45" s="33"/>
      <c r="G45" s="139"/>
      <c r="H45" s="139"/>
    </row>
    <row r="46" spans="1:8" s="128" customFormat="1" ht="12.75" x14ac:dyDescent="0.2">
      <c r="A46" s="126" t="s">
        <v>338</v>
      </c>
      <c r="B46" s="127">
        <v>166439.65</v>
      </c>
      <c r="E46" s="33"/>
      <c r="F46" s="36"/>
      <c r="G46" s="139"/>
      <c r="H46" s="139"/>
    </row>
    <row r="47" spans="1:8" s="128" customFormat="1" ht="12.75" x14ac:dyDescent="0.2">
      <c r="A47" s="126" t="s">
        <v>104</v>
      </c>
      <c r="B47" s="127">
        <v>81252.72</v>
      </c>
      <c r="E47" s="33"/>
      <c r="F47" s="36"/>
      <c r="G47" s="139"/>
      <c r="H47" s="139"/>
    </row>
    <row r="48" spans="1:8" s="128" customFormat="1" ht="12.75" x14ac:dyDescent="0.2">
      <c r="A48" s="126" t="s">
        <v>339</v>
      </c>
      <c r="B48" s="127">
        <v>201083.04</v>
      </c>
      <c r="E48" s="33"/>
      <c r="F48" s="46"/>
      <c r="G48" s="139"/>
      <c r="H48" s="139"/>
    </row>
    <row r="49" spans="1:8" s="128" customFormat="1" ht="12.75" x14ac:dyDescent="0.2">
      <c r="A49" s="126" t="s">
        <v>340</v>
      </c>
      <c r="B49" s="127">
        <v>0</v>
      </c>
      <c r="E49" s="33"/>
      <c r="F49" s="33"/>
      <c r="G49" s="139"/>
      <c r="H49" s="139"/>
    </row>
    <row r="50" spans="1:8" s="128" customFormat="1" ht="12.75" x14ac:dyDescent="0.2">
      <c r="A50" s="131" t="s">
        <v>341</v>
      </c>
      <c r="B50" s="127">
        <v>0</v>
      </c>
      <c r="E50" s="33"/>
      <c r="F50" s="33"/>
      <c r="G50" s="139"/>
      <c r="H50" s="139"/>
    </row>
    <row r="51" spans="1:8" s="128" customFormat="1" ht="12.75" x14ac:dyDescent="0.2">
      <c r="A51" s="126" t="s">
        <v>371</v>
      </c>
      <c r="B51" s="127">
        <v>68378.740000000005</v>
      </c>
      <c r="E51" s="33"/>
      <c r="F51" s="33"/>
      <c r="G51" s="139"/>
      <c r="H51" s="139"/>
    </row>
    <row r="52" spans="1:8" s="128" customFormat="1" ht="12.75" x14ac:dyDescent="0.2">
      <c r="A52" s="131" t="s">
        <v>343</v>
      </c>
      <c r="B52" s="132">
        <v>0</v>
      </c>
      <c r="E52" s="33"/>
      <c r="F52" s="33"/>
      <c r="G52" s="139"/>
      <c r="H52" s="139"/>
    </row>
    <row r="53" spans="1:8" s="128" customFormat="1" ht="25.5" x14ac:dyDescent="0.2">
      <c r="A53" s="126" t="s">
        <v>346</v>
      </c>
      <c r="B53" s="127">
        <v>771124.27</v>
      </c>
      <c r="E53" s="33"/>
      <c r="F53" s="33"/>
      <c r="G53" s="139"/>
      <c r="H53" s="139"/>
    </row>
    <row r="54" spans="1:8" s="128" customFormat="1" ht="12.75" x14ac:dyDescent="0.25">
      <c r="A54" s="133" t="s">
        <v>134</v>
      </c>
      <c r="B54" s="130">
        <v>21546.92</v>
      </c>
      <c r="E54" s="33"/>
      <c r="F54" s="33"/>
    </row>
    <row r="55" spans="1:8" s="128" customFormat="1" ht="12.75" x14ac:dyDescent="0.2">
      <c r="A55" s="133" t="s">
        <v>181</v>
      </c>
      <c r="B55" s="130">
        <v>37293.449999999997</v>
      </c>
      <c r="F55" s="140"/>
      <c r="H55" s="139"/>
    </row>
    <row r="56" spans="1:8" s="128" customFormat="1" ht="12.75" x14ac:dyDescent="0.2">
      <c r="A56" s="126" t="s">
        <v>344</v>
      </c>
      <c r="B56" s="127">
        <v>2095706.18</v>
      </c>
      <c r="E56" s="33"/>
      <c r="F56" s="33"/>
      <c r="H56" s="139"/>
    </row>
    <row r="57" spans="1:8" s="128" customFormat="1" ht="12.75" x14ac:dyDescent="0.2">
      <c r="A57" s="133" t="s">
        <v>135</v>
      </c>
      <c r="B57" s="130">
        <v>44637.16</v>
      </c>
      <c r="F57" s="33"/>
      <c r="G57" s="139"/>
      <c r="H57" s="139"/>
    </row>
    <row r="58" spans="1:8" s="128" customFormat="1" ht="12.75" x14ac:dyDescent="0.2">
      <c r="A58" s="126" t="s">
        <v>345</v>
      </c>
      <c r="B58" s="127">
        <v>62216.28</v>
      </c>
      <c r="E58" s="33"/>
      <c r="F58" s="33"/>
      <c r="G58" s="139"/>
      <c r="H58" s="139"/>
    </row>
    <row r="59" spans="1:8" s="128" customFormat="1" ht="12.75" x14ac:dyDescent="0.2">
      <c r="A59" s="131" t="s">
        <v>107</v>
      </c>
      <c r="B59" s="132">
        <v>0</v>
      </c>
      <c r="E59" s="33"/>
      <c r="F59" s="33"/>
      <c r="H59" s="139"/>
    </row>
    <row r="60" spans="1:8" s="128" customFormat="1" ht="12.75" x14ac:dyDescent="0.2">
      <c r="A60" s="126" t="s">
        <v>108</v>
      </c>
      <c r="B60" s="127">
        <v>0</v>
      </c>
      <c r="E60" s="33"/>
      <c r="F60" s="33"/>
      <c r="H60" s="139"/>
    </row>
    <row r="61" spans="1:8" s="128" customFormat="1" ht="12.75" x14ac:dyDescent="0.2">
      <c r="A61" s="131" t="s">
        <v>109</v>
      </c>
      <c r="B61" s="127">
        <v>0</v>
      </c>
      <c r="E61" s="33"/>
      <c r="F61" s="141"/>
      <c r="G61" s="139"/>
      <c r="H61" s="139"/>
    </row>
    <row r="62" spans="1:8" s="128" customFormat="1" ht="25.5" x14ac:dyDescent="0.2">
      <c r="A62" s="126" t="s">
        <v>185</v>
      </c>
      <c r="B62" s="134">
        <v>0</v>
      </c>
      <c r="E62" s="33"/>
      <c r="F62" s="33"/>
      <c r="H62" s="139"/>
    </row>
    <row r="63" spans="1:8" x14ac:dyDescent="0.25">
      <c r="A63" s="17" t="s">
        <v>149</v>
      </c>
      <c r="B63" s="27">
        <f>B31+B41+B42+B43+B46+B44+B45+B47+B49+B48+B51+B58+B53+B50+B56+B52+B59+B60+B61+B62</f>
        <v>5212475.34</v>
      </c>
      <c r="E63" s="40"/>
      <c r="F63" s="48"/>
    </row>
    <row r="64" spans="1:8" ht="4.5" customHeight="1" x14ac:dyDescent="0.25">
      <c r="B64" s="2"/>
      <c r="E64" s="42"/>
      <c r="F64" s="49"/>
    </row>
    <row r="65" spans="1:2" x14ac:dyDescent="0.25">
      <c r="A65" s="17" t="s">
        <v>137</v>
      </c>
      <c r="B65" s="27">
        <f>C28-B63</f>
        <v>-200831.54000000004</v>
      </c>
    </row>
  </sheetData>
  <mergeCells count="4">
    <mergeCell ref="A1:C1"/>
    <mergeCell ref="A3:C3"/>
    <mergeCell ref="A5:A6"/>
    <mergeCell ref="B5:C5"/>
  </mergeCells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scale="8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zoomScaleNormal="100" workbookViewId="0">
      <pane ySplit="3" topLeftCell="A4" activePane="bottomLeft" state="frozen"/>
      <selection sqref="A1:C1"/>
      <selection pane="bottomLeft" sqref="A1:C1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155" t="s">
        <v>97</v>
      </c>
      <c r="B1" s="155"/>
      <c r="C1" s="155"/>
      <c r="D1" s="16"/>
      <c r="E1" s="21"/>
      <c r="F1" s="21"/>
    </row>
    <row r="2" spans="1:8" ht="6.75" customHeight="1" thickBot="1" x14ac:dyDescent="0.3"/>
    <row r="3" spans="1:8" ht="24.75" customHeight="1" thickBot="1" x14ac:dyDescent="0.3">
      <c r="A3" s="159" t="s">
        <v>22</v>
      </c>
      <c r="B3" s="159"/>
      <c r="C3" s="159"/>
      <c r="D3" s="23"/>
      <c r="E3" s="1" t="s">
        <v>91</v>
      </c>
      <c r="F3" s="20"/>
    </row>
    <row r="4" spans="1:8" ht="6" customHeight="1" x14ac:dyDescent="0.25"/>
    <row r="5" spans="1:8" x14ac:dyDescent="0.25">
      <c r="A5" s="153" t="s">
        <v>110</v>
      </c>
      <c r="B5" s="157" t="s">
        <v>145</v>
      </c>
      <c r="C5" s="158"/>
      <c r="E5" s="5"/>
      <c r="F5" s="6"/>
    </row>
    <row r="6" spans="1:8" x14ac:dyDescent="0.25">
      <c r="A6" s="154"/>
      <c r="B6" s="25" t="s">
        <v>98</v>
      </c>
      <c r="C6" s="25" t="s">
        <v>99</v>
      </c>
      <c r="E6" s="5"/>
      <c r="F6" s="6"/>
    </row>
    <row r="7" spans="1:8" s="128" customFormat="1" ht="12.75" x14ac:dyDescent="0.2">
      <c r="A7" s="126" t="s">
        <v>139</v>
      </c>
      <c r="B7" s="127">
        <v>4005317.04</v>
      </c>
      <c r="C7" s="135">
        <v>3828451.03</v>
      </c>
      <c r="E7" s="33"/>
      <c r="F7" s="36"/>
      <c r="G7" s="36"/>
      <c r="H7" s="139"/>
    </row>
    <row r="8" spans="1:8" s="128" customFormat="1" ht="25.5" x14ac:dyDescent="0.2">
      <c r="A8" s="126" t="s">
        <v>113</v>
      </c>
      <c r="B8" s="127">
        <v>359544.9</v>
      </c>
      <c r="C8" s="135">
        <v>337549.77</v>
      </c>
      <c r="E8" s="33"/>
      <c r="F8" s="33"/>
      <c r="G8" s="33"/>
      <c r="H8" s="139"/>
    </row>
    <row r="9" spans="1:8" s="128" customFormat="1" ht="12.75" x14ac:dyDescent="0.25">
      <c r="A9" s="126" t="s">
        <v>140</v>
      </c>
      <c r="B9" s="135">
        <v>1955477.64</v>
      </c>
      <c r="C9" s="135">
        <v>1872088.37</v>
      </c>
      <c r="E9" s="33"/>
      <c r="F9" s="36"/>
      <c r="G9" s="36"/>
    </row>
    <row r="10" spans="1:8" s="128" customFormat="1" ht="25.5" x14ac:dyDescent="0.2">
      <c r="A10" s="126" t="s">
        <v>129</v>
      </c>
      <c r="B10" s="127">
        <v>615724.92000000004</v>
      </c>
      <c r="C10" s="135">
        <v>587651.80000000005</v>
      </c>
      <c r="E10" s="33"/>
      <c r="F10" s="36"/>
      <c r="G10" s="36"/>
      <c r="H10" s="139"/>
    </row>
    <row r="11" spans="1:8" s="128" customFormat="1" ht="12.75" x14ac:dyDescent="0.2">
      <c r="A11" s="126" t="s">
        <v>111</v>
      </c>
      <c r="B11" s="127">
        <v>508979.46</v>
      </c>
      <c r="C11" s="135">
        <v>485988.04</v>
      </c>
      <c r="E11" s="33"/>
      <c r="F11" s="36"/>
      <c r="G11" s="36"/>
      <c r="H11" s="139"/>
    </row>
    <row r="12" spans="1:8" s="128" customFormat="1" ht="12.75" x14ac:dyDescent="0.2">
      <c r="A12" s="126" t="s">
        <v>102</v>
      </c>
      <c r="B12" s="127">
        <v>105200.4</v>
      </c>
      <c r="C12" s="135">
        <v>99900.97</v>
      </c>
      <c r="E12" s="33"/>
      <c r="F12" s="36"/>
      <c r="G12" s="36"/>
      <c r="H12" s="139"/>
    </row>
    <row r="13" spans="1:8" s="128" customFormat="1" ht="12.75" x14ac:dyDescent="0.2">
      <c r="A13" s="126" t="s">
        <v>103</v>
      </c>
      <c r="B13" s="127">
        <v>0</v>
      </c>
      <c r="C13" s="135">
        <v>0</v>
      </c>
      <c r="E13" s="33"/>
      <c r="F13" s="33"/>
      <c r="G13" s="33"/>
      <c r="H13" s="139"/>
    </row>
    <row r="14" spans="1:8" s="128" customFormat="1" ht="12.75" x14ac:dyDescent="0.2">
      <c r="A14" s="126" t="s">
        <v>112</v>
      </c>
      <c r="B14" s="127">
        <v>879846.69</v>
      </c>
      <c r="C14" s="135">
        <v>835321.56</v>
      </c>
      <c r="E14" s="33"/>
      <c r="F14" s="36"/>
      <c r="G14" s="36"/>
      <c r="H14" s="139"/>
    </row>
    <row r="15" spans="1:8" s="128" customFormat="1" ht="12.75" x14ac:dyDescent="0.25">
      <c r="A15" s="126" t="s">
        <v>141</v>
      </c>
      <c r="B15" s="135">
        <v>76572</v>
      </c>
      <c r="C15" s="135">
        <v>76572</v>
      </c>
      <c r="E15" s="33"/>
      <c r="F15" s="36"/>
      <c r="G15" s="36"/>
    </row>
    <row r="16" spans="1:8" s="128" customFormat="1" ht="12.75" x14ac:dyDescent="0.25">
      <c r="A16" s="126" t="s">
        <v>114</v>
      </c>
      <c r="B16" s="135">
        <v>1101500.3999999999</v>
      </c>
      <c r="C16" s="135">
        <v>1044238.05</v>
      </c>
      <c r="E16" s="33"/>
      <c r="F16" s="36"/>
      <c r="G16" s="36"/>
    </row>
    <row r="17" spans="1:8" s="128" customFormat="1" ht="12.75" x14ac:dyDescent="0.25">
      <c r="A17" s="126" t="s">
        <v>142</v>
      </c>
      <c r="B17" s="135">
        <v>0</v>
      </c>
      <c r="C17" s="135">
        <v>0</v>
      </c>
      <c r="E17" s="33"/>
      <c r="F17" s="46"/>
      <c r="G17" s="46"/>
    </row>
    <row r="18" spans="1:8" s="128" customFormat="1" ht="12.75" x14ac:dyDescent="0.2">
      <c r="A18" s="126" t="s">
        <v>115</v>
      </c>
      <c r="B18" s="127">
        <v>0</v>
      </c>
      <c r="C18" s="135">
        <v>0</v>
      </c>
      <c r="E18" s="33"/>
      <c r="F18" s="33"/>
      <c r="G18" s="33"/>
      <c r="H18" s="139"/>
    </row>
    <row r="19" spans="1:8" s="128" customFormat="1" ht="12.75" x14ac:dyDescent="0.25">
      <c r="A19" s="126" t="s">
        <v>372</v>
      </c>
      <c r="B19" s="135">
        <v>164723.79999999999</v>
      </c>
      <c r="C19" s="135">
        <v>157677.15</v>
      </c>
      <c r="E19" s="33"/>
      <c r="F19" s="36"/>
      <c r="G19" s="36"/>
    </row>
    <row r="20" spans="1:8" s="128" customFormat="1" ht="12.75" x14ac:dyDescent="0.25">
      <c r="A20" s="126" t="s">
        <v>143</v>
      </c>
      <c r="B20" s="127">
        <v>0</v>
      </c>
      <c r="C20" s="135">
        <v>5.49</v>
      </c>
      <c r="E20" s="33"/>
      <c r="F20" s="33"/>
      <c r="G20" s="33"/>
    </row>
    <row r="21" spans="1:8" s="128" customFormat="1" ht="25.5" x14ac:dyDescent="0.25">
      <c r="A21" s="126" t="s">
        <v>116</v>
      </c>
      <c r="B21" s="127">
        <v>3394007.22</v>
      </c>
      <c r="C21" s="135">
        <v>3069646.15</v>
      </c>
      <c r="E21" s="33"/>
      <c r="F21" s="33"/>
      <c r="G21" s="33"/>
    </row>
    <row r="22" spans="1:8" s="128" customFormat="1" ht="25.5" x14ac:dyDescent="0.25">
      <c r="A22" s="126" t="s">
        <v>117</v>
      </c>
      <c r="B22" s="127">
        <v>9519041.5600000005</v>
      </c>
      <c r="C22" s="135">
        <v>8806799.5999999996</v>
      </c>
      <c r="E22" s="33"/>
      <c r="F22" s="33"/>
      <c r="G22" s="33"/>
    </row>
    <row r="23" spans="1:8" s="128" customFormat="1" ht="12.75" x14ac:dyDescent="0.25">
      <c r="A23" s="126" t="s">
        <v>118</v>
      </c>
      <c r="B23" s="135">
        <v>188746.56</v>
      </c>
      <c r="C23" s="135">
        <v>181572.21</v>
      </c>
      <c r="E23" s="33"/>
      <c r="F23" s="46"/>
      <c r="G23" s="46"/>
    </row>
    <row r="24" spans="1:8" s="128" customFormat="1" ht="12.75" x14ac:dyDescent="0.2">
      <c r="A24" s="126" t="s">
        <v>119</v>
      </c>
      <c r="B24" s="127">
        <v>669200.80000000005</v>
      </c>
      <c r="C24" s="135">
        <v>525678.56000000006</v>
      </c>
      <c r="E24" s="33"/>
      <c r="F24" s="46"/>
      <c r="G24" s="46"/>
      <c r="H24" s="139"/>
    </row>
    <row r="25" spans="1:8" s="128" customFormat="1" ht="12.75" x14ac:dyDescent="0.25">
      <c r="A25" s="126" t="s">
        <v>120</v>
      </c>
      <c r="B25" s="135">
        <v>53996.639999999999</v>
      </c>
      <c r="C25" s="135">
        <v>18296.64</v>
      </c>
      <c r="E25" s="33"/>
      <c r="F25" s="33"/>
      <c r="G25" s="46"/>
    </row>
    <row r="26" spans="1:8" s="128" customFormat="1" ht="12.75" x14ac:dyDescent="0.2">
      <c r="A26" s="126" t="s">
        <v>180</v>
      </c>
      <c r="B26" s="127">
        <v>39402.54</v>
      </c>
      <c r="C26" s="135">
        <v>64635.06</v>
      </c>
      <c r="E26" s="33"/>
      <c r="F26" s="140"/>
      <c r="G26" s="140"/>
      <c r="H26" s="139"/>
    </row>
    <row r="27" spans="1:8" s="128" customFormat="1" ht="12.75" x14ac:dyDescent="0.2">
      <c r="A27" s="126" t="s">
        <v>100</v>
      </c>
      <c r="B27" s="127">
        <v>133649.5</v>
      </c>
      <c r="C27" s="135">
        <v>113475</v>
      </c>
      <c r="E27" s="33"/>
      <c r="F27" s="141"/>
      <c r="G27" s="141"/>
      <c r="H27" s="139"/>
    </row>
    <row r="28" spans="1:8" x14ac:dyDescent="0.25">
      <c r="A28" s="17" t="s">
        <v>144</v>
      </c>
      <c r="B28" s="28">
        <f>SUM(B7:B27)</f>
        <v>23770932.07</v>
      </c>
      <c r="C28" s="28">
        <f>SUM(C7:C27)</f>
        <v>22105547.449999999</v>
      </c>
      <c r="E28" s="34"/>
      <c r="F28" s="47"/>
      <c r="G28" s="47"/>
    </row>
    <row r="29" spans="1:8" ht="15" x14ac:dyDescent="0.25">
      <c r="B29" s="18"/>
      <c r="C29" s="18"/>
    </row>
    <row r="30" spans="1:8" x14ac:dyDescent="0.25">
      <c r="A30" s="25" t="s">
        <v>110</v>
      </c>
      <c r="B30" s="26" t="s">
        <v>146</v>
      </c>
    </row>
    <row r="31" spans="1:8" s="128" customFormat="1" ht="12.75" x14ac:dyDescent="0.2">
      <c r="A31" s="126" t="s">
        <v>147</v>
      </c>
      <c r="B31" s="127">
        <f>SUM(B32:B40)</f>
        <v>3441640.21</v>
      </c>
      <c r="E31" s="33"/>
      <c r="F31" s="138"/>
      <c r="G31" s="139"/>
      <c r="H31" s="139"/>
    </row>
    <row r="32" spans="1:8" s="128" customFormat="1" ht="12.75" x14ac:dyDescent="0.2">
      <c r="A32" s="129" t="s">
        <v>121</v>
      </c>
      <c r="B32" s="130">
        <v>662107.43999999994</v>
      </c>
      <c r="E32" s="33"/>
      <c r="F32" s="46"/>
      <c r="G32" s="139"/>
      <c r="H32" s="139"/>
    </row>
    <row r="33" spans="1:8" s="128" customFormat="1" ht="12.75" x14ac:dyDescent="0.2">
      <c r="A33" s="129" t="s">
        <v>122</v>
      </c>
      <c r="B33" s="130">
        <v>612604.07999999996</v>
      </c>
      <c r="E33" s="33"/>
      <c r="F33" s="36"/>
      <c r="G33" s="139"/>
      <c r="H33" s="139"/>
    </row>
    <row r="34" spans="1:8" s="128" customFormat="1" ht="25.5" x14ac:dyDescent="0.2">
      <c r="A34" s="129" t="s">
        <v>123</v>
      </c>
      <c r="B34" s="130">
        <v>648184.62</v>
      </c>
      <c r="E34" s="33"/>
      <c r="F34" s="33"/>
      <c r="G34" s="139"/>
      <c r="H34" s="139"/>
    </row>
    <row r="35" spans="1:8" s="128" customFormat="1" ht="25.5" x14ac:dyDescent="0.2">
      <c r="A35" s="129" t="s">
        <v>124</v>
      </c>
      <c r="B35" s="130">
        <v>80442.960000000006</v>
      </c>
      <c r="E35" s="33"/>
      <c r="F35" s="33"/>
      <c r="G35" s="139"/>
      <c r="H35" s="139"/>
    </row>
    <row r="36" spans="1:8" s="128" customFormat="1" ht="12.75" x14ac:dyDescent="0.2">
      <c r="A36" s="129" t="s">
        <v>125</v>
      </c>
      <c r="B36" s="130">
        <v>24751.68</v>
      </c>
      <c r="E36" s="33"/>
      <c r="F36" s="36"/>
      <c r="G36" s="139"/>
      <c r="H36" s="139"/>
    </row>
    <row r="37" spans="1:8" s="128" customFormat="1" ht="12.75" x14ac:dyDescent="0.2">
      <c r="A37" s="129" t="s">
        <v>126</v>
      </c>
      <c r="B37" s="130">
        <v>102204.45</v>
      </c>
      <c r="E37" s="33"/>
      <c r="F37" s="36"/>
      <c r="G37" s="139"/>
      <c r="H37" s="139"/>
    </row>
    <row r="38" spans="1:8" s="128" customFormat="1" ht="12.75" x14ac:dyDescent="0.2">
      <c r="A38" s="129" t="s">
        <v>127</v>
      </c>
      <c r="B38" s="130">
        <v>1263425.99</v>
      </c>
      <c r="E38" s="33"/>
      <c r="F38" s="36"/>
      <c r="G38" s="139"/>
      <c r="H38" s="139"/>
    </row>
    <row r="39" spans="1:8" s="128" customFormat="1" ht="12.75" x14ac:dyDescent="0.2">
      <c r="A39" s="129" t="s">
        <v>128</v>
      </c>
      <c r="B39" s="130">
        <v>0</v>
      </c>
      <c r="E39" s="33"/>
      <c r="F39" s="33"/>
      <c r="G39" s="139"/>
      <c r="H39" s="139"/>
    </row>
    <row r="40" spans="1:8" s="128" customFormat="1" ht="25.5" x14ac:dyDescent="0.2">
      <c r="A40" s="129" t="s">
        <v>131</v>
      </c>
      <c r="B40" s="130">
        <v>47918.99</v>
      </c>
      <c r="E40" s="33"/>
      <c r="F40" s="46"/>
      <c r="G40" s="139"/>
      <c r="H40" s="139"/>
    </row>
    <row r="41" spans="1:8" s="128" customFormat="1" ht="12.75" x14ac:dyDescent="0.2">
      <c r="A41" s="126" t="s">
        <v>148</v>
      </c>
      <c r="B41" s="127">
        <v>1115251</v>
      </c>
      <c r="E41" s="33"/>
      <c r="F41" s="36"/>
      <c r="G41" s="139"/>
      <c r="H41" s="139"/>
    </row>
    <row r="42" spans="1:8" s="128" customFormat="1" ht="25.5" x14ac:dyDescent="0.2">
      <c r="A42" s="126" t="s">
        <v>101</v>
      </c>
      <c r="B42" s="127">
        <v>615698.04</v>
      </c>
      <c r="E42" s="33"/>
      <c r="F42" s="46"/>
      <c r="G42" s="139"/>
      <c r="H42" s="139"/>
    </row>
    <row r="43" spans="1:8" s="128" customFormat="1" ht="12.75" x14ac:dyDescent="0.2">
      <c r="A43" s="126" t="s">
        <v>130</v>
      </c>
      <c r="B43" s="127">
        <v>508956.42</v>
      </c>
      <c r="E43" s="33"/>
      <c r="F43" s="46"/>
      <c r="G43" s="139"/>
      <c r="H43" s="139"/>
    </row>
    <row r="44" spans="1:8" s="128" customFormat="1" ht="12.75" x14ac:dyDescent="0.2">
      <c r="A44" s="126" t="s">
        <v>336</v>
      </c>
      <c r="B44" s="127">
        <v>105407.16</v>
      </c>
      <c r="E44" s="33"/>
      <c r="F44" s="46"/>
      <c r="G44" s="139"/>
      <c r="H44" s="139"/>
    </row>
    <row r="45" spans="1:8" s="128" customFormat="1" ht="12.75" x14ac:dyDescent="0.2">
      <c r="A45" s="126" t="s">
        <v>337</v>
      </c>
      <c r="B45" s="127">
        <v>0</v>
      </c>
      <c r="E45" s="33"/>
      <c r="F45" s="33"/>
      <c r="G45" s="139"/>
      <c r="H45" s="139"/>
    </row>
    <row r="46" spans="1:8" s="128" customFormat="1" ht="12.75" x14ac:dyDescent="0.2">
      <c r="A46" s="126" t="s">
        <v>338</v>
      </c>
      <c r="B46" s="127">
        <v>945835.78</v>
      </c>
      <c r="E46" s="33"/>
      <c r="F46" s="36"/>
      <c r="G46" s="139"/>
      <c r="H46" s="139"/>
    </row>
    <row r="47" spans="1:8" s="128" customFormat="1" ht="12.75" x14ac:dyDescent="0.2">
      <c r="A47" s="126" t="s">
        <v>104</v>
      </c>
      <c r="B47" s="127">
        <v>19560.84</v>
      </c>
      <c r="E47" s="33"/>
      <c r="F47" s="36"/>
      <c r="G47" s="139"/>
      <c r="H47" s="139"/>
    </row>
    <row r="48" spans="1:8" s="128" customFormat="1" ht="12.75" x14ac:dyDescent="0.2">
      <c r="A48" s="126" t="s">
        <v>339</v>
      </c>
      <c r="B48" s="127">
        <v>1101449.76</v>
      </c>
      <c r="E48" s="33"/>
      <c r="F48" s="46"/>
      <c r="G48" s="139"/>
      <c r="H48" s="139"/>
    </row>
    <row r="49" spans="1:8" s="128" customFormat="1" ht="12.75" x14ac:dyDescent="0.2">
      <c r="A49" s="126" t="s">
        <v>340</v>
      </c>
      <c r="B49" s="127">
        <v>0</v>
      </c>
      <c r="E49" s="33"/>
      <c r="F49" s="33"/>
      <c r="G49" s="139"/>
      <c r="H49" s="139"/>
    </row>
    <row r="50" spans="1:8" s="128" customFormat="1" ht="12.75" x14ac:dyDescent="0.2">
      <c r="A50" s="131" t="s">
        <v>341</v>
      </c>
      <c r="B50" s="127">
        <v>0</v>
      </c>
      <c r="E50" s="33"/>
      <c r="F50" s="33"/>
      <c r="G50" s="139"/>
      <c r="H50" s="139"/>
    </row>
    <row r="51" spans="1:8" s="128" customFormat="1" ht="12.75" x14ac:dyDescent="0.2">
      <c r="A51" s="126" t="s">
        <v>371</v>
      </c>
      <c r="B51" s="127">
        <v>163357.34</v>
      </c>
      <c r="E51" s="33"/>
      <c r="F51" s="33"/>
      <c r="G51" s="139"/>
      <c r="H51" s="139"/>
    </row>
    <row r="52" spans="1:8" s="128" customFormat="1" ht="12.75" x14ac:dyDescent="0.2">
      <c r="A52" s="131" t="s">
        <v>343</v>
      </c>
      <c r="B52" s="132">
        <v>0</v>
      </c>
      <c r="E52" s="33"/>
      <c r="F52" s="33"/>
      <c r="G52" s="139"/>
      <c r="H52" s="139"/>
    </row>
    <row r="53" spans="1:8" s="128" customFormat="1" ht="25.5" x14ac:dyDescent="0.2">
      <c r="A53" s="126" t="s">
        <v>346</v>
      </c>
      <c r="B53" s="127">
        <v>4151622.51</v>
      </c>
      <c r="E53" s="33"/>
      <c r="F53" s="33"/>
      <c r="G53" s="139"/>
      <c r="H53" s="139"/>
    </row>
    <row r="54" spans="1:8" s="128" customFormat="1" ht="12.75" x14ac:dyDescent="0.25">
      <c r="A54" s="133" t="s">
        <v>134</v>
      </c>
      <c r="B54" s="130">
        <v>74963.28</v>
      </c>
      <c r="E54" s="33"/>
      <c r="F54" s="33"/>
    </row>
    <row r="55" spans="1:8" s="128" customFormat="1" ht="12.75" x14ac:dyDescent="0.2">
      <c r="A55" s="133" t="s">
        <v>181</v>
      </c>
      <c r="B55" s="130">
        <v>129600.42</v>
      </c>
      <c r="F55" s="140"/>
      <c r="H55" s="139"/>
    </row>
    <row r="56" spans="1:8" s="128" customFormat="1" ht="12.75" x14ac:dyDescent="0.2">
      <c r="A56" s="126" t="s">
        <v>344</v>
      </c>
      <c r="B56" s="127">
        <v>9297439.2599999998</v>
      </c>
      <c r="E56" s="33"/>
      <c r="F56" s="33"/>
      <c r="H56" s="139"/>
    </row>
    <row r="57" spans="1:8" s="128" customFormat="1" ht="12.75" x14ac:dyDescent="0.2">
      <c r="A57" s="133" t="s">
        <v>135</v>
      </c>
      <c r="B57" s="130">
        <v>154981.20000000001</v>
      </c>
      <c r="F57" s="33"/>
      <c r="H57" s="139"/>
    </row>
    <row r="58" spans="1:8" s="128" customFormat="1" ht="12.75" x14ac:dyDescent="0.2">
      <c r="A58" s="126" t="s">
        <v>345</v>
      </c>
      <c r="B58" s="127">
        <v>181891.08</v>
      </c>
      <c r="E58" s="33"/>
      <c r="F58" s="33"/>
      <c r="G58" s="139"/>
      <c r="H58" s="139"/>
    </row>
    <row r="59" spans="1:8" s="128" customFormat="1" ht="12.75" x14ac:dyDescent="0.2">
      <c r="A59" s="131" t="s">
        <v>107</v>
      </c>
      <c r="B59" s="132">
        <v>0</v>
      </c>
      <c r="E59" s="33"/>
      <c r="F59" s="33"/>
      <c r="G59" s="139"/>
      <c r="H59" s="139"/>
    </row>
    <row r="60" spans="1:8" s="128" customFormat="1" ht="12.75" x14ac:dyDescent="0.2">
      <c r="A60" s="126" t="s">
        <v>108</v>
      </c>
      <c r="B60" s="127">
        <v>39954.17</v>
      </c>
      <c r="E60" s="33"/>
      <c r="F60" s="36"/>
      <c r="H60" s="139"/>
    </row>
    <row r="61" spans="1:8" s="128" customFormat="1" ht="12.75" x14ac:dyDescent="0.2">
      <c r="A61" s="131" t="s">
        <v>109</v>
      </c>
      <c r="B61" s="127">
        <v>133649.5</v>
      </c>
      <c r="E61" s="33"/>
      <c r="F61" s="141"/>
      <c r="G61" s="139"/>
      <c r="H61" s="139"/>
    </row>
    <row r="62" spans="1:8" s="128" customFormat="1" ht="25.5" x14ac:dyDescent="0.2">
      <c r="A62" s="126" t="s">
        <v>185</v>
      </c>
      <c r="B62" s="134">
        <v>0</v>
      </c>
      <c r="E62" s="33"/>
      <c r="F62" s="33"/>
      <c r="G62" s="139"/>
      <c r="H62" s="139"/>
    </row>
    <row r="63" spans="1:8" x14ac:dyDescent="0.25">
      <c r="A63" s="17" t="s">
        <v>149</v>
      </c>
      <c r="B63" s="27">
        <f>B31+B41+B42+B43+B46+B44+B45+B47+B49+B48+B51+B58+B53+B50+B56+B52+B59+B60+B61+B62</f>
        <v>21821713.07</v>
      </c>
      <c r="E63" s="40"/>
      <c r="F63" s="48"/>
    </row>
    <row r="64" spans="1:8" ht="4.5" customHeight="1" x14ac:dyDescent="0.25">
      <c r="B64" s="2"/>
      <c r="E64" s="40"/>
      <c r="F64" s="48"/>
    </row>
    <row r="65" spans="1:2" x14ac:dyDescent="0.25">
      <c r="A65" s="17" t="s">
        <v>137</v>
      </c>
      <c r="B65" s="27">
        <f>C28-B63</f>
        <v>283834.37999999896</v>
      </c>
    </row>
  </sheetData>
  <mergeCells count="4">
    <mergeCell ref="A1:C1"/>
    <mergeCell ref="A3:C3"/>
    <mergeCell ref="A5:A6"/>
    <mergeCell ref="B5:C5"/>
  </mergeCells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scale="8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zoomScaleNormal="100" workbookViewId="0">
      <pane ySplit="3" topLeftCell="A4" activePane="bottomLeft" state="frozen"/>
      <selection sqref="A1:C1"/>
      <selection pane="bottomLeft" sqref="A1:C1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155" t="s">
        <v>97</v>
      </c>
      <c r="B1" s="155"/>
      <c r="C1" s="155"/>
      <c r="D1" s="16"/>
      <c r="E1" s="21"/>
      <c r="F1" s="21"/>
    </row>
    <row r="2" spans="1:8" ht="6.75" customHeight="1" thickBot="1" x14ac:dyDescent="0.3"/>
    <row r="3" spans="1:8" ht="24.75" customHeight="1" thickBot="1" x14ac:dyDescent="0.3">
      <c r="A3" s="159" t="s">
        <v>23</v>
      </c>
      <c r="B3" s="159"/>
      <c r="C3" s="159"/>
      <c r="D3" s="23"/>
      <c r="E3" s="1" t="s">
        <v>91</v>
      </c>
      <c r="F3" s="20"/>
    </row>
    <row r="4" spans="1:8" ht="6" customHeight="1" x14ac:dyDescent="0.25"/>
    <row r="5" spans="1:8" x14ac:dyDescent="0.25">
      <c r="A5" s="153" t="s">
        <v>110</v>
      </c>
      <c r="B5" s="157" t="s">
        <v>145</v>
      </c>
      <c r="C5" s="158"/>
      <c r="E5" s="5"/>
      <c r="F5" s="6"/>
    </row>
    <row r="6" spans="1:8" x14ac:dyDescent="0.25">
      <c r="A6" s="154"/>
      <c r="B6" s="25" t="s">
        <v>98</v>
      </c>
      <c r="C6" s="25" t="s">
        <v>99</v>
      </c>
      <c r="E6" s="5"/>
      <c r="F6" s="6"/>
    </row>
    <row r="7" spans="1:8" s="128" customFormat="1" ht="12.75" x14ac:dyDescent="0.2">
      <c r="A7" s="126" t="s">
        <v>139</v>
      </c>
      <c r="B7" s="127">
        <v>4120472.64</v>
      </c>
      <c r="C7" s="135">
        <f>4126903.09+77</f>
        <v>4126980.09</v>
      </c>
      <c r="E7" s="33"/>
      <c r="F7" s="36"/>
      <c r="G7" s="36"/>
      <c r="H7" s="139"/>
    </row>
    <row r="8" spans="1:8" s="128" customFormat="1" ht="25.5" x14ac:dyDescent="0.2">
      <c r="A8" s="126" t="s">
        <v>113</v>
      </c>
      <c r="B8" s="127">
        <v>607723.49</v>
      </c>
      <c r="C8" s="135">
        <v>592793.77</v>
      </c>
      <c r="E8" s="33"/>
      <c r="F8" s="33"/>
      <c r="G8" s="33"/>
      <c r="H8" s="139"/>
    </row>
    <row r="9" spans="1:8" s="128" customFormat="1" ht="12.75" x14ac:dyDescent="0.25">
      <c r="A9" s="126" t="s">
        <v>140</v>
      </c>
      <c r="B9" s="135">
        <v>2011696.68</v>
      </c>
      <c r="C9" s="135">
        <v>2022668.39</v>
      </c>
      <c r="E9" s="33"/>
      <c r="F9" s="36"/>
      <c r="G9" s="36"/>
    </row>
    <row r="10" spans="1:8" s="128" customFormat="1" ht="25.5" x14ac:dyDescent="0.2">
      <c r="A10" s="126" t="s">
        <v>129</v>
      </c>
      <c r="B10" s="127">
        <v>633428.52</v>
      </c>
      <c r="C10" s="135">
        <v>633260.93999999994</v>
      </c>
      <c r="E10" s="33"/>
      <c r="F10" s="36"/>
      <c r="G10" s="36"/>
      <c r="H10" s="139"/>
    </row>
    <row r="11" spans="1:8" s="128" customFormat="1" ht="12.75" x14ac:dyDescent="0.2">
      <c r="A11" s="126" t="s">
        <v>111</v>
      </c>
      <c r="B11" s="127">
        <v>523614.96</v>
      </c>
      <c r="C11" s="135">
        <v>523674.72</v>
      </c>
      <c r="E11" s="33"/>
      <c r="F11" s="36"/>
      <c r="G11" s="36"/>
      <c r="H11" s="139"/>
    </row>
    <row r="12" spans="1:8" s="128" customFormat="1" ht="12.75" x14ac:dyDescent="0.2">
      <c r="A12" s="126" t="s">
        <v>102</v>
      </c>
      <c r="B12" s="127">
        <v>108003.6</v>
      </c>
      <c r="C12" s="135">
        <v>109474.39</v>
      </c>
      <c r="E12" s="33"/>
      <c r="F12" s="36"/>
      <c r="G12" s="36"/>
      <c r="H12" s="139"/>
    </row>
    <row r="13" spans="1:8" s="128" customFormat="1" ht="12.75" x14ac:dyDescent="0.2">
      <c r="A13" s="126" t="s">
        <v>103</v>
      </c>
      <c r="B13" s="127">
        <v>0</v>
      </c>
      <c r="C13" s="135">
        <v>2733.49</v>
      </c>
      <c r="E13" s="33"/>
      <c r="F13" s="33"/>
      <c r="G13" s="36"/>
      <c r="H13" s="139"/>
    </row>
    <row r="14" spans="1:8" s="128" customFormat="1" ht="12.75" x14ac:dyDescent="0.2">
      <c r="A14" s="126" t="s">
        <v>112</v>
      </c>
      <c r="B14" s="127">
        <v>1082598.25</v>
      </c>
      <c r="C14" s="135">
        <v>1053028.03</v>
      </c>
      <c r="E14" s="33"/>
      <c r="F14" s="36"/>
      <c r="G14" s="36"/>
      <c r="H14" s="139"/>
    </row>
    <row r="15" spans="1:8" s="128" customFormat="1" ht="12.75" x14ac:dyDescent="0.25">
      <c r="A15" s="126" t="s">
        <v>141</v>
      </c>
      <c r="B15" s="135">
        <v>541132</v>
      </c>
      <c r="C15" s="135">
        <v>518681</v>
      </c>
      <c r="E15" s="33"/>
      <c r="F15" s="36"/>
      <c r="G15" s="36"/>
    </row>
    <row r="16" spans="1:8" s="128" customFormat="1" ht="12.75" x14ac:dyDescent="0.25">
      <c r="A16" s="126" t="s">
        <v>114</v>
      </c>
      <c r="B16" s="135">
        <v>1133170.8</v>
      </c>
      <c r="C16" s="135">
        <v>1117787.42</v>
      </c>
      <c r="E16" s="33"/>
      <c r="F16" s="36"/>
      <c r="G16" s="36"/>
    </row>
    <row r="17" spans="1:8" s="128" customFormat="1" ht="12.75" x14ac:dyDescent="0.25">
      <c r="A17" s="126" t="s">
        <v>142</v>
      </c>
      <c r="B17" s="135">
        <v>0</v>
      </c>
      <c r="C17" s="135">
        <v>0</v>
      </c>
      <c r="E17" s="33"/>
      <c r="F17" s="46"/>
      <c r="G17" s="46"/>
    </row>
    <row r="18" spans="1:8" s="128" customFormat="1" ht="12.75" x14ac:dyDescent="0.2">
      <c r="A18" s="126" t="s">
        <v>115</v>
      </c>
      <c r="B18" s="127">
        <v>0</v>
      </c>
      <c r="C18" s="135">
        <v>0</v>
      </c>
      <c r="E18" s="33"/>
      <c r="F18" s="33"/>
      <c r="G18" s="33"/>
      <c r="H18" s="139"/>
    </row>
    <row r="19" spans="1:8" s="128" customFormat="1" ht="12.75" x14ac:dyDescent="0.25">
      <c r="A19" s="126" t="s">
        <v>372</v>
      </c>
      <c r="B19" s="135">
        <v>408184.39</v>
      </c>
      <c r="C19" s="135">
        <v>422143.66</v>
      </c>
      <c r="E19" s="33"/>
      <c r="F19" s="36"/>
      <c r="G19" s="36"/>
    </row>
    <row r="20" spans="1:8" s="128" customFormat="1" ht="12.75" x14ac:dyDescent="0.25">
      <c r="A20" s="126" t="s">
        <v>143</v>
      </c>
      <c r="B20" s="127">
        <v>0</v>
      </c>
      <c r="C20" s="135">
        <v>51.88</v>
      </c>
      <c r="E20" s="33"/>
      <c r="F20" s="33"/>
      <c r="G20" s="33"/>
    </row>
    <row r="21" spans="1:8" s="128" customFormat="1" ht="25.5" x14ac:dyDescent="0.25">
      <c r="A21" s="126" t="s">
        <v>116</v>
      </c>
      <c r="B21" s="127">
        <v>0</v>
      </c>
      <c r="C21" s="135">
        <v>153430.9</v>
      </c>
      <c r="E21" s="33"/>
      <c r="F21" s="33"/>
      <c r="G21" s="33"/>
    </row>
    <row r="22" spans="1:8" s="128" customFormat="1" ht="25.5" x14ac:dyDescent="0.25">
      <c r="A22" s="126" t="s">
        <v>117</v>
      </c>
      <c r="B22" s="127">
        <v>0</v>
      </c>
      <c r="C22" s="135">
        <v>448183.16</v>
      </c>
      <c r="E22" s="33"/>
      <c r="F22" s="33"/>
      <c r="G22" s="33"/>
    </row>
    <row r="23" spans="1:8" s="128" customFormat="1" ht="12.75" x14ac:dyDescent="0.25">
      <c r="A23" s="126" t="s">
        <v>118</v>
      </c>
      <c r="B23" s="135">
        <v>194170.68</v>
      </c>
      <c r="C23" s="135">
        <v>195058.73</v>
      </c>
      <c r="E23" s="33"/>
      <c r="F23" s="46"/>
      <c r="G23" s="46"/>
    </row>
    <row r="24" spans="1:8" s="128" customFormat="1" ht="12.75" x14ac:dyDescent="0.2">
      <c r="A24" s="126" t="s">
        <v>119</v>
      </c>
      <c r="B24" s="127">
        <v>491912.72</v>
      </c>
      <c r="C24" s="135">
        <v>504707.1</v>
      </c>
      <c r="E24" s="33"/>
      <c r="F24" s="46"/>
      <c r="G24" s="46"/>
      <c r="H24" s="139"/>
    </row>
    <row r="25" spans="1:8" s="128" customFormat="1" ht="12.75" x14ac:dyDescent="0.25">
      <c r="A25" s="126" t="s">
        <v>120</v>
      </c>
      <c r="B25" s="135">
        <v>26246.62</v>
      </c>
      <c r="C25" s="135">
        <v>13944.19</v>
      </c>
      <c r="E25" s="33"/>
      <c r="F25" s="33"/>
      <c r="G25" s="46"/>
    </row>
    <row r="26" spans="1:8" s="128" customFormat="1" ht="12.75" x14ac:dyDescent="0.2">
      <c r="A26" s="126" t="s">
        <v>180</v>
      </c>
      <c r="B26" s="127">
        <v>57592.74</v>
      </c>
      <c r="C26" s="135">
        <v>59174.06</v>
      </c>
      <c r="E26" s="33"/>
      <c r="F26" s="140"/>
      <c r="G26" s="140"/>
      <c r="H26" s="139"/>
    </row>
    <row r="27" spans="1:8" s="128" customFormat="1" ht="12.75" x14ac:dyDescent="0.2">
      <c r="A27" s="126" t="s">
        <v>100</v>
      </c>
      <c r="B27" s="127">
        <v>392525</v>
      </c>
      <c r="C27" s="135">
        <v>346010</v>
      </c>
      <c r="E27" s="33"/>
      <c r="F27" s="141"/>
      <c r="G27" s="141"/>
      <c r="H27" s="139"/>
    </row>
    <row r="28" spans="1:8" x14ac:dyDescent="0.25">
      <c r="A28" s="17" t="s">
        <v>144</v>
      </c>
      <c r="B28" s="28">
        <f>SUM(B7:B27)</f>
        <v>12332473.090000002</v>
      </c>
      <c r="C28" s="28">
        <f>SUM(C7:C27)</f>
        <v>12843785.92</v>
      </c>
      <c r="E28" s="34"/>
      <c r="F28" s="47"/>
      <c r="G28" s="47"/>
      <c r="H28" s="44"/>
    </row>
    <row r="29" spans="1:8" ht="15" x14ac:dyDescent="0.25">
      <c r="B29" s="18"/>
      <c r="C29" s="18"/>
    </row>
    <row r="30" spans="1:8" x14ac:dyDescent="0.25">
      <c r="A30" s="25" t="s">
        <v>110</v>
      </c>
      <c r="B30" s="26" t="s">
        <v>146</v>
      </c>
    </row>
    <row r="31" spans="1:8" s="128" customFormat="1" ht="12.75" x14ac:dyDescent="0.2">
      <c r="A31" s="126" t="s">
        <v>147</v>
      </c>
      <c r="B31" s="127">
        <f>SUM(B32:B40)</f>
        <v>4081245.21</v>
      </c>
      <c r="E31" s="33"/>
      <c r="F31" s="138"/>
      <c r="G31" s="139"/>
      <c r="H31" s="139"/>
    </row>
    <row r="32" spans="1:8" s="128" customFormat="1" ht="12.75" x14ac:dyDescent="0.2">
      <c r="A32" s="129" t="s">
        <v>121</v>
      </c>
      <c r="B32" s="130">
        <v>681187.68</v>
      </c>
      <c r="E32" s="33"/>
      <c r="F32" s="46"/>
      <c r="G32" s="139"/>
      <c r="H32" s="139"/>
    </row>
    <row r="33" spans="1:8" s="128" customFormat="1" ht="12.75" x14ac:dyDescent="0.2">
      <c r="A33" s="129" t="s">
        <v>122</v>
      </c>
      <c r="B33" s="130">
        <v>630257.76</v>
      </c>
      <c r="E33" s="33"/>
      <c r="F33" s="36"/>
      <c r="G33" s="139"/>
      <c r="H33" s="139"/>
    </row>
    <row r="34" spans="1:8" s="128" customFormat="1" ht="25.5" x14ac:dyDescent="0.2">
      <c r="A34" s="129" t="s">
        <v>123</v>
      </c>
      <c r="B34" s="130">
        <v>666863.64</v>
      </c>
      <c r="E34" s="33"/>
      <c r="F34" s="33"/>
      <c r="G34" s="139"/>
      <c r="H34" s="139"/>
    </row>
    <row r="35" spans="1:8" s="128" customFormat="1" ht="25.5" x14ac:dyDescent="0.2">
      <c r="A35" s="129" t="s">
        <v>124</v>
      </c>
      <c r="B35" s="130">
        <v>82761.119999999995</v>
      </c>
      <c r="E35" s="33"/>
      <c r="F35" s="33"/>
      <c r="G35" s="139"/>
      <c r="H35" s="139"/>
    </row>
    <row r="36" spans="1:8" s="128" customFormat="1" ht="12.75" x14ac:dyDescent="0.2">
      <c r="A36" s="129" t="s">
        <v>125</v>
      </c>
      <c r="B36" s="130">
        <v>25464.959999999999</v>
      </c>
      <c r="E36" s="33"/>
      <c r="F36" s="36"/>
      <c r="G36" s="139"/>
      <c r="H36" s="139"/>
    </row>
    <row r="37" spans="1:8" s="128" customFormat="1" ht="12.75" x14ac:dyDescent="0.2">
      <c r="A37" s="129" t="s">
        <v>126</v>
      </c>
      <c r="B37" s="130">
        <v>140815.01999999999</v>
      </c>
      <c r="E37" s="33"/>
      <c r="F37" s="36"/>
      <c r="G37" s="139"/>
      <c r="H37" s="139"/>
    </row>
    <row r="38" spans="1:8" s="128" customFormat="1" ht="12.75" x14ac:dyDescent="0.2">
      <c r="A38" s="129" t="s">
        <v>127</v>
      </c>
      <c r="B38" s="130">
        <v>1713735.65</v>
      </c>
      <c r="E38" s="33"/>
      <c r="F38" s="36"/>
      <c r="G38" s="139"/>
      <c r="H38" s="139"/>
    </row>
    <row r="39" spans="1:8" s="128" customFormat="1" ht="12.75" x14ac:dyDescent="0.2">
      <c r="A39" s="129" t="s">
        <v>128</v>
      </c>
      <c r="B39" s="130">
        <v>0</v>
      </c>
      <c r="E39" s="33"/>
      <c r="F39" s="33"/>
      <c r="G39" s="139"/>
      <c r="H39" s="139"/>
    </row>
    <row r="40" spans="1:8" s="128" customFormat="1" ht="25.5" x14ac:dyDescent="0.2">
      <c r="A40" s="129" t="s">
        <v>131</v>
      </c>
      <c r="B40" s="130">
        <v>140159.38</v>
      </c>
      <c r="E40" s="33"/>
      <c r="F40" s="46"/>
      <c r="G40" s="139"/>
      <c r="H40" s="139"/>
    </row>
    <row r="41" spans="1:8" s="128" customFormat="1" ht="12.75" x14ac:dyDescent="0.2">
      <c r="A41" s="126" t="s">
        <v>148</v>
      </c>
      <c r="B41" s="127">
        <v>4079500</v>
      </c>
      <c r="E41" s="33"/>
      <c r="F41" s="36"/>
      <c r="G41" s="139"/>
      <c r="H41" s="139"/>
    </row>
    <row r="42" spans="1:8" s="128" customFormat="1" ht="25.5" x14ac:dyDescent="0.2">
      <c r="A42" s="126" t="s">
        <v>101</v>
      </c>
      <c r="B42" s="127">
        <v>633440.88</v>
      </c>
      <c r="E42" s="33"/>
      <c r="F42" s="46"/>
      <c r="G42" s="139"/>
      <c r="H42" s="139"/>
    </row>
    <row r="43" spans="1:8" s="128" customFormat="1" ht="12.75" x14ac:dyDescent="0.2">
      <c r="A43" s="126" t="s">
        <v>130</v>
      </c>
      <c r="B43" s="127">
        <v>523623.24</v>
      </c>
      <c r="E43" s="33"/>
      <c r="F43" s="46"/>
      <c r="G43" s="139"/>
      <c r="H43" s="139"/>
    </row>
    <row r="44" spans="1:8" s="128" customFormat="1" ht="12.75" x14ac:dyDescent="0.2">
      <c r="A44" s="126" t="s">
        <v>336</v>
      </c>
      <c r="B44" s="127">
        <v>108226.08</v>
      </c>
      <c r="E44" s="33"/>
      <c r="F44" s="46"/>
      <c r="G44" s="139"/>
      <c r="H44" s="139"/>
    </row>
    <row r="45" spans="1:8" s="128" customFormat="1" ht="12.75" x14ac:dyDescent="0.2">
      <c r="A45" s="126" t="s">
        <v>337</v>
      </c>
      <c r="B45" s="127">
        <v>0</v>
      </c>
      <c r="E45" s="33"/>
      <c r="F45" s="33"/>
      <c r="G45" s="139"/>
      <c r="H45" s="139"/>
    </row>
    <row r="46" spans="1:8" s="128" customFormat="1" ht="12.75" x14ac:dyDescent="0.2">
      <c r="A46" s="126" t="s">
        <v>338</v>
      </c>
      <c r="B46" s="127">
        <v>995916.84</v>
      </c>
      <c r="E46" s="33"/>
      <c r="F46" s="36"/>
      <c r="G46" s="139"/>
      <c r="H46" s="139"/>
    </row>
    <row r="47" spans="1:8" s="128" customFormat="1" ht="12.75" x14ac:dyDescent="0.2">
      <c r="A47" s="126" t="s">
        <v>104</v>
      </c>
      <c r="B47" s="127">
        <v>175546</v>
      </c>
      <c r="E47" s="33"/>
      <c r="F47" s="36"/>
      <c r="G47" s="139"/>
      <c r="H47" s="139"/>
    </row>
    <row r="48" spans="1:8" s="128" customFormat="1" ht="12.75" x14ac:dyDescent="0.2">
      <c r="A48" s="126" t="s">
        <v>339</v>
      </c>
      <c r="B48" s="127">
        <v>1133190.72</v>
      </c>
      <c r="E48" s="33"/>
      <c r="F48" s="46"/>
      <c r="G48" s="139"/>
      <c r="H48" s="139"/>
    </row>
    <row r="49" spans="1:8" s="128" customFormat="1" ht="12.75" x14ac:dyDescent="0.2">
      <c r="A49" s="126" t="s">
        <v>340</v>
      </c>
      <c r="B49" s="127">
        <v>0</v>
      </c>
      <c r="E49" s="33"/>
      <c r="F49" s="33"/>
      <c r="G49" s="139"/>
      <c r="H49" s="139"/>
    </row>
    <row r="50" spans="1:8" s="128" customFormat="1" ht="12.75" x14ac:dyDescent="0.2">
      <c r="A50" s="131" t="s">
        <v>341</v>
      </c>
      <c r="B50" s="127">
        <v>0</v>
      </c>
      <c r="E50" s="33"/>
      <c r="F50" s="33"/>
      <c r="G50" s="139"/>
      <c r="H50" s="139"/>
    </row>
    <row r="51" spans="1:8" s="128" customFormat="1" ht="12.75" x14ac:dyDescent="0.2">
      <c r="A51" s="126" t="s">
        <v>371</v>
      </c>
      <c r="B51" s="127">
        <v>404195.5</v>
      </c>
      <c r="E51" s="33"/>
      <c r="F51" s="33"/>
      <c r="G51" s="139"/>
      <c r="H51" s="139"/>
    </row>
    <row r="52" spans="1:8" s="128" customFormat="1" ht="12.75" x14ac:dyDescent="0.2">
      <c r="A52" s="131" t="s">
        <v>343</v>
      </c>
      <c r="B52" s="132">
        <v>0</v>
      </c>
      <c r="E52" s="33"/>
      <c r="F52" s="33"/>
      <c r="G52" s="139"/>
      <c r="H52" s="139"/>
    </row>
    <row r="53" spans="1:8" s="128" customFormat="1" ht="25.5" x14ac:dyDescent="0.2">
      <c r="A53" s="126" t="s">
        <v>346</v>
      </c>
      <c r="B53" s="127">
        <v>135701.68</v>
      </c>
      <c r="E53" s="33"/>
      <c r="F53" s="33"/>
      <c r="G53" s="139"/>
      <c r="H53" s="139"/>
    </row>
    <row r="54" spans="1:8" s="128" customFormat="1" ht="12.75" x14ac:dyDescent="0.25">
      <c r="A54" s="133" t="s">
        <v>134</v>
      </c>
      <c r="B54" s="130">
        <v>126503.28</v>
      </c>
      <c r="E54" s="33"/>
      <c r="F54" s="33"/>
    </row>
    <row r="55" spans="1:8" s="128" customFormat="1" ht="12.75" x14ac:dyDescent="0.2">
      <c r="A55" s="133" t="s">
        <v>181</v>
      </c>
      <c r="B55" s="130">
        <v>219076.19</v>
      </c>
      <c r="F55" s="140"/>
      <c r="H55" s="139"/>
    </row>
    <row r="56" spans="1:8" s="128" customFormat="1" ht="12.75" x14ac:dyDescent="0.2">
      <c r="A56" s="126" t="s">
        <v>344</v>
      </c>
      <c r="B56" s="127">
        <v>163827.04999999999</v>
      </c>
      <c r="E56" s="33"/>
      <c r="F56" s="33"/>
      <c r="H56" s="139"/>
    </row>
    <row r="57" spans="1:8" s="128" customFormat="1" ht="12.75" x14ac:dyDescent="0.2">
      <c r="A57" s="133" t="s">
        <v>135</v>
      </c>
      <c r="B57" s="130">
        <v>262144.02</v>
      </c>
      <c r="F57" s="33"/>
      <c r="H57" s="139"/>
    </row>
    <row r="58" spans="1:8" s="128" customFormat="1" ht="12.75" x14ac:dyDescent="0.2">
      <c r="A58" s="126" t="s">
        <v>345</v>
      </c>
      <c r="B58" s="127">
        <v>172470</v>
      </c>
      <c r="E58" s="33"/>
      <c r="F58" s="33"/>
      <c r="G58" s="139"/>
      <c r="H58" s="139"/>
    </row>
    <row r="59" spans="1:8" s="128" customFormat="1" ht="12.75" x14ac:dyDescent="0.2">
      <c r="A59" s="131" t="s">
        <v>107</v>
      </c>
      <c r="B59" s="132">
        <v>14973</v>
      </c>
      <c r="E59" s="33"/>
      <c r="F59" s="36"/>
      <c r="G59" s="139"/>
      <c r="H59" s="139"/>
    </row>
    <row r="60" spans="1:8" s="128" customFormat="1" ht="12.75" x14ac:dyDescent="0.2">
      <c r="A60" s="126" t="s">
        <v>108</v>
      </c>
      <c r="B60" s="127">
        <v>0</v>
      </c>
      <c r="E60" s="33"/>
      <c r="F60" s="33"/>
      <c r="H60" s="139"/>
    </row>
    <row r="61" spans="1:8" s="128" customFormat="1" ht="12.75" x14ac:dyDescent="0.2">
      <c r="A61" s="131" t="s">
        <v>109</v>
      </c>
      <c r="B61" s="127">
        <v>392525</v>
      </c>
      <c r="E61" s="33"/>
      <c r="F61" s="141"/>
      <c r="G61" s="139"/>
      <c r="H61" s="139"/>
    </row>
    <row r="62" spans="1:8" s="128" customFormat="1" ht="25.5" x14ac:dyDescent="0.2">
      <c r="A62" s="126" t="s">
        <v>185</v>
      </c>
      <c r="B62" s="134">
        <v>0</v>
      </c>
      <c r="E62" s="33"/>
      <c r="F62" s="33"/>
      <c r="G62" s="139"/>
      <c r="H62" s="139"/>
    </row>
    <row r="63" spans="1:8" x14ac:dyDescent="0.25">
      <c r="A63" s="17" t="s">
        <v>149</v>
      </c>
      <c r="B63" s="27">
        <f>B31+B41+B42+B43+B46+B44+B45+B47+B49+B48+B51+B58+B53+B50+B56+B52+B59+B60+B61+B62</f>
        <v>13014381.200000001</v>
      </c>
      <c r="E63" s="40"/>
      <c r="F63" s="48"/>
    </row>
    <row r="64" spans="1:8" ht="4.5" customHeight="1" x14ac:dyDescent="0.25">
      <c r="B64" s="2"/>
      <c r="E64" s="40"/>
      <c r="F64" s="48"/>
      <c r="G64" s="44"/>
    </row>
    <row r="65" spans="1:2" x14ac:dyDescent="0.25">
      <c r="A65" s="17" t="s">
        <v>137</v>
      </c>
      <c r="B65" s="27">
        <f>C28-B63</f>
        <v>-170595.28000000119</v>
      </c>
    </row>
  </sheetData>
  <mergeCells count="4">
    <mergeCell ref="A1:C1"/>
    <mergeCell ref="A3:C3"/>
    <mergeCell ref="A5:A6"/>
    <mergeCell ref="B5:C5"/>
  </mergeCells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4"/>
  <sheetViews>
    <sheetView workbookViewId="0">
      <pane xSplit="1" ySplit="2" topLeftCell="B3" activePane="bottomRight" state="frozen"/>
      <selection activeCell="C99" sqref="C99"/>
      <selection pane="topRight" activeCell="C99" sqref="C99"/>
      <selection pane="bottomLeft" activeCell="C99" sqref="C99"/>
      <selection pane="bottomRight" activeCell="C99" sqref="C99"/>
    </sheetView>
  </sheetViews>
  <sheetFormatPr defaultRowHeight="15" x14ac:dyDescent="0.25"/>
  <cols>
    <col min="1" max="1" width="30" customWidth="1"/>
    <col min="2" max="5" width="13.140625" customWidth="1"/>
    <col min="6" max="8" width="15" customWidth="1"/>
    <col min="9" max="41" width="13.140625" customWidth="1"/>
  </cols>
  <sheetData>
    <row r="1" spans="1:41" ht="45" customHeight="1" x14ac:dyDescent="0.25">
      <c r="A1" s="57" t="s">
        <v>347</v>
      </c>
      <c r="B1" s="149" t="s">
        <v>20</v>
      </c>
      <c r="C1" s="150"/>
      <c r="D1" s="151"/>
      <c r="E1" s="80"/>
      <c r="F1" s="149" t="s">
        <v>29</v>
      </c>
      <c r="G1" s="150"/>
      <c r="H1" s="151"/>
      <c r="I1" s="80"/>
      <c r="J1" s="149" t="s">
        <v>46</v>
      </c>
      <c r="K1" s="150"/>
      <c r="L1" s="151"/>
      <c r="M1" s="80"/>
      <c r="N1" s="149" t="s">
        <v>54</v>
      </c>
      <c r="O1" s="150"/>
      <c r="P1" s="151"/>
      <c r="Q1" s="80"/>
      <c r="R1" s="149" t="s">
        <v>57</v>
      </c>
      <c r="S1" s="150"/>
      <c r="T1" s="151"/>
      <c r="U1" s="80"/>
      <c r="V1" s="149" t="s">
        <v>60</v>
      </c>
      <c r="W1" s="150"/>
      <c r="X1" s="151"/>
      <c r="Y1" s="80"/>
      <c r="Z1" s="149" t="s">
        <v>73</v>
      </c>
      <c r="AA1" s="150"/>
      <c r="AB1" s="151"/>
      <c r="AC1" s="80"/>
      <c r="AD1" s="149" t="s">
        <v>74</v>
      </c>
      <c r="AE1" s="150"/>
      <c r="AF1" s="151"/>
      <c r="AG1" s="80"/>
      <c r="AH1" s="149" t="s">
        <v>76</v>
      </c>
      <c r="AI1" s="150"/>
      <c r="AJ1" s="151"/>
      <c r="AK1" s="80"/>
      <c r="AL1" s="149" t="s">
        <v>80</v>
      </c>
      <c r="AM1" s="150"/>
      <c r="AN1" s="151"/>
      <c r="AO1" s="80"/>
    </row>
    <row r="2" spans="1:41" s="82" customFormat="1" ht="30.75" thickBot="1" x14ac:dyDescent="0.3">
      <c r="A2" s="57"/>
      <c r="B2" s="81" t="s">
        <v>349</v>
      </c>
      <c r="C2" s="81" t="s">
        <v>348</v>
      </c>
      <c r="D2" s="81" t="s">
        <v>350</v>
      </c>
      <c r="E2" s="87" t="s">
        <v>351</v>
      </c>
      <c r="F2" s="81" t="s">
        <v>349</v>
      </c>
      <c r="G2" s="81" t="s">
        <v>348</v>
      </c>
      <c r="H2" s="81" t="s">
        <v>350</v>
      </c>
      <c r="I2" s="87" t="s">
        <v>351</v>
      </c>
      <c r="J2" s="81" t="s">
        <v>349</v>
      </c>
      <c r="K2" s="81" t="s">
        <v>348</v>
      </c>
      <c r="L2" s="81" t="s">
        <v>350</v>
      </c>
      <c r="M2" s="87" t="s">
        <v>351</v>
      </c>
      <c r="N2" s="81" t="s">
        <v>349</v>
      </c>
      <c r="O2" s="81" t="s">
        <v>348</v>
      </c>
      <c r="P2" s="81" t="s">
        <v>350</v>
      </c>
      <c r="Q2" s="87" t="s">
        <v>351</v>
      </c>
      <c r="R2" s="81" t="s">
        <v>349</v>
      </c>
      <c r="S2" s="81" t="s">
        <v>348</v>
      </c>
      <c r="T2" s="81" t="s">
        <v>350</v>
      </c>
      <c r="U2" s="87" t="s">
        <v>351</v>
      </c>
      <c r="V2" s="81" t="s">
        <v>349</v>
      </c>
      <c r="W2" s="81" t="s">
        <v>348</v>
      </c>
      <c r="X2" s="81" t="s">
        <v>350</v>
      </c>
      <c r="Y2" s="87" t="s">
        <v>351</v>
      </c>
      <c r="Z2" s="81" t="s">
        <v>349</v>
      </c>
      <c r="AA2" s="81" t="s">
        <v>348</v>
      </c>
      <c r="AB2" s="81" t="s">
        <v>350</v>
      </c>
      <c r="AC2" s="87" t="s">
        <v>351</v>
      </c>
      <c r="AD2" s="81" t="s">
        <v>349</v>
      </c>
      <c r="AE2" s="81" t="s">
        <v>348</v>
      </c>
      <c r="AF2" s="81" t="s">
        <v>350</v>
      </c>
      <c r="AG2" s="87" t="s">
        <v>351</v>
      </c>
      <c r="AH2" s="81" t="s">
        <v>349</v>
      </c>
      <c r="AI2" s="81" t="s">
        <v>348</v>
      </c>
      <c r="AJ2" s="81" t="s">
        <v>350</v>
      </c>
      <c r="AK2" s="87" t="s">
        <v>351</v>
      </c>
      <c r="AL2" s="81" t="s">
        <v>349</v>
      </c>
      <c r="AM2" s="81" t="s">
        <v>348</v>
      </c>
      <c r="AN2" s="81" t="s">
        <v>350</v>
      </c>
      <c r="AO2" s="87" t="s">
        <v>351</v>
      </c>
    </row>
    <row r="3" spans="1:41" x14ac:dyDescent="0.25">
      <c r="A3" s="79" t="s">
        <v>150</v>
      </c>
      <c r="B3" s="8">
        <v>722565.66</v>
      </c>
      <c r="C3" s="8">
        <v>729289.72</v>
      </c>
      <c r="D3" s="83">
        <v>681046.25</v>
      </c>
      <c r="E3" s="88">
        <f>B3-D3</f>
        <v>41519.410000000033</v>
      </c>
      <c r="F3" s="85">
        <v>4750649.08</v>
      </c>
      <c r="G3" s="8">
        <v>4674274.29</v>
      </c>
      <c r="H3" s="8">
        <v>5337150.6100000003</v>
      </c>
      <c r="I3" s="92">
        <f>F3-H3</f>
        <v>-586501.53000000026</v>
      </c>
      <c r="J3" s="8">
        <v>3150809.22</v>
      </c>
      <c r="K3" s="8">
        <v>3078534.43</v>
      </c>
      <c r="L3" s="8">
        <v>3425324.0700000008</v>
      </c>
      <c r="M3" s="92">
        <f>J3-L3</f>
        <v>-274514.85000000056</v>
      </c>
      <c r="N3" s="8">
        <v>2949146.1</v>
      </c>
      <c r="O3" s="8">
        <v>2929857.02</v>
      </c>
      <c r="P3" s="8">
        <v>2519259.58</v>
      </c>
      <c r="Q3" s="93">
        <f>N3-P3</f>
        <v>429886.52</v>
      </c>
      <c r="R3" s="8">
        <v>1400017.26</v>
      </c>
      <c r="S3" s="8">
        <v>1410875.19</v>
      </c>
      <c r="T3" s="8">
        <f>1615698.07-12037.44</f>
        <v>1603660.6300000001</v>
      </c>
      <c r="U3" s="92">
        <f>R3-T3</f>
        <v>-203643.37000000011</v>
      </c>
      <c r="V3" s="8">
        <v>1104281.3999999999</v>
      </c>
      <c r="W3" s="8">
        <v>1110102.74</v>
      </c>
      <c r="X3" s="8">
        <f>1284682.43-14043.68</f>
        <v>1270638.75</v>
      </c>
      <c r="Y3" s="92">
        <f>V3-X3</f>
        <v>-166357.35000000009</v>
      </c>
      <c r="Z3" s="8">
        <v>4474024.8600000003</v>
      </c>
      <c r="AA3" s="8">
        <v>4383840.57</v>
      </c>
      <c r="AB3" s="8">
        <v>4782498.16</v>
      </c>
      <c r="AC3" s="92">
        <f>Z3-AB3</f>
        <v>-308473.29999999981</v>
      </c>
      <c r="AD3" s="8">
        <v>6817835.8600000003</v>
      </c>
      <c r="AE3" s="8">
        <v>6765288.9900000002</v>
      </c>
      <c r="AF3" s="8">
        <v>7086802.290000001</v>
      </c>
      <c r="AG3" s="92">
        <f>AD3-AF3</f>
        <v>-268966.43000000063</v>
      </c>
      <c r="AH3" s="8">
        <v>854339.16</v>
      </c>
      <c r="AI3" s="8">
        <v>839666.45</v>
      </c>
      <c r="AJ3" s="8">
        <v>971896.17</v>
      </c>
      <c r="AK3" s="92">
        <f>AH3-AJ3</f>
        <v>-117557.01000000001</v>
      </c>
      <c r="AL3" s="8">
        <v>2437052.52</v>
      </c>
      <c r="AM3" s="8">
        <v>2382528.39</v>
      </c>
      <c r="AN3" s="8">
        <v>2560996.25</v>
      </c>
      <c r="AO3" s="92">
        <f>AL3-AN3</f>
        <v>-123943.72999999998</v>
      </c>
    </row>
    <row r="4" spans="1:41" x14ac:dyDescent="0.25">
      <c r="A4" s="79" t="s">
        <v>151</v>
      </c>
      <c r="B4" s="8">
        <v>111371.8</v>
      </c>
      <c r="C4" s="8">
        <v>107661.13</v>
      </c>
      <c r="D4" s="83">
        <v>111371.8</v>
      </c>
      <c r="E4" s="89">
        <f t="shared" ref="E4:E24" si="0">B4-D4</f>
        <v>0</v>
      </c>
      <c r="F4" s="85">
        <v>969229.84</v>
      </c>
      <c r="G4" s="8">
        <v>939348.53</v>
      </c>
      <c r="H4" s="8">
        <v>969229.84</v>
      </c>
      <c r="I4" s="89">
        <f t="shared" ref="I4:I24" si="1">F4-H4</f>
        <v>0</v>
      </c>
      <c r="J4" s="8">
        <v>249302.89</v>
      </c>
      <c r="K4" s="8">
        <v>238824.66</v>
      </c>
      <c r="L4" s="8">
        <v>249302.89</v>
      </c>
      <c r="M4" s="89">
        <f t="shared" ref="M4:M24" si="2">J4-L4</f>
        <v>0</v>
      </c>
      <c r="N4" s="8">
        <v>416113.91</v>
      </c>
      <c r="O4" s="8">
        <v>400179.11</v>
      </c>
      <c r="P4" s="8">
        <v>416113.91000000003</v>
      </c>
      <c r="Q4" s="89">
        <f t="shared" ref="Q4:Q24" si="3">N4-P4</f>
        <v>0</v>
      </c>
      <c r="R4" s="8">
        <v>131426.15</v>
      </c>
      <c r="S4" s="8">
        <v>128644.46</v>
      </c>
      <c r="T4" s="8">
        <v>131426.15</v>
      </c>
      <c r="U4" s="89">
        <f t="shared" ref="U4:U24" si="4">R4-T4</f>
        <v>0</v>
      </c>
      <c r="V4" s="8">
        <v>104540.46</v>
      </c>
      <c r="W4" s="8">
        <v>100335.09</v>
      </c>
      <c r="X4" s="8">
        <v>104540.45999999999</v>
      </c>
      <c r="Y4" s="89">
        <f t="shared" ref="Y4:Y24" si="5">V4-X4</f>
        <v>0</v>
      </c>
      <c r="Z4" s="8">
        <v>708315</v>
      </c>
      <c r="AA4" s="8">
        <v>667148.29</v>
      </c>
      <c r="AB4" s="8">
        <v>708315</v>
      </c>
      <c r="AC4" s="89">
        <f t="shared" ref="AC4:AC24" si="6">Z4-AB4</f>
        <v>0</v>
      </c>
      <c r="AD4" s="8">
        <v>1071192.19</v>
      </c>
      <c r="AE4" s="8">
        <v>1026999.04</v>
      </c>
      <c r="AF4" s="8">
        <v>1071192.19</v>
      </c>
      <c r="AG4" s="89">
        <f t="shared" ref="AG4:AG24" si="7">AD4-AF4</f>
        <v>0</v>
      </c>
      <c r="AH4" s="8">
        <v>123885.38</v>
      </c>
      <c r="AI4" s="8">
        <v>120000.82</v>
      </c>
      <c r="AJ4" s="8">
        <v>123885.37999999999</v>
      </c>
      <c r="AK4" s="89">
        <f t="shared" ref="AK4:AK24" si="8">AH4-AJ4</f>
        <v>0</v>
      </c>
      <c r="AL4" s="8">
        <v>256621.57</v>
      </c>
      <c r="AM4" s="8">
        <v>244820.83</v>
      </c>
      <c r="AN4" s="8">
        <v>256621.57</v>
      </c>
      <c r="AO4" s="89">
        <f t="shared" ref="AO4:AO24" si="9">AL4-AN4</f>
        <v>0</v>
      </c>
    </row>
    <row r="5" spans="1:41" x14ac:dyDescent="0.25">
      <c r="A5" s="79" t="s">
        <v>153</v>
      </c>
      <c r="B5" s="8">
        <v>352770.72</v>
      </c>
      <c r="C5" s="8">
        <v>358349.77</v>
      </c>
      <c r="D5" s="83">
        <v>1129944</v>
      </c>
      <c r="E5" s="91">
        <f t="shared" si="0"/>
        <v>-777173.28</v>
      </c>
      <c r="F5" s="85">
        <v>2319363.5699999998</v>
      </c>
      <c r="G5" s="8">
        <v>2288329.3199999998</v>
      </c>
      <c r="H5" s="8">
        <v>3570134</v>
      </c>
      <c r="I5" s="91">
        <f t="shared" si="1"/>
        <v>-1250770.4300000002</v>
      </c>
      <c r="J5" s="8">
        <v>1538288.16</v>
      </c>
      <c r="K5" s="8">
        <v>1504260.23</v>
      </c>
      <c r="L5" s="8">
        <v>8684556</v>
      </c>
      <c r="M5" s="91">
        <f t="shared" si="2"/>
        <v>-7146267.8399999999</v>
      </c>
      <c r="N5" s="8">
        <v>1439830.86</v>
      </c>
      <c r="O5" s="8">
        <v>1435242.08</v>
      </c>
      <c r="P5" s="8">
        <v>5217874</v>
      </c>
      <c r="Q5" s="91">
        <f t="shared" si="3"/>
        <v>-3778043.1399999997</v>
      </c>
      <c r="R5" s="8">
        <v>683515.08</v>
      </c>
      <c r="S5" s="8">
        <v>690504.26</v>
      </c>
      <c r="T5" s="8">
        <v>1336081</v>
      </c>
      <c r="U5" s="91">
        <f t="shared" si="4"/>
        <v>-652565.92000000004</v>
      </c>
      <c r="V5" s="8">
        <v>539132.28</v>
      </c>
      <c r="W5" s="8">
        <v>543571.02</v>
      </c>
      <c r="X5" s="8">
        <v>1420724</v>
      </c>
      <c r="Y5" s="91">
        <f t="shared" si="5"/>
        <v>-881591.72</v>
      </c>
      <c r="Z5" s="8">
        <v>2184308.9700000002</v>
      </c>
      <c r="AA5" s="8">
        <v>2147447.09</v>
      </c>
      <c r="AB5" s="8">
        <v>4201959</v>
      </c>
      <c r="AC5" s="91">
        <f t="shared" si="6"/>
        <v>-2017650.0299999998</v>
      </c>
      <c r="AD5" s="8">
        <v>3328601.97</v>
      </c>
      <c r="AE5" s="8">
        <v>3313967.49</v>
      </c>
      <c r="AF5" s="8">
        <v>5052543</v>
      </c>
      <c r="AG5" s="91">
        <f t="shared" si="7"/>
        <v>-1723941.0299999998</v>
      </c>
      <c r="AH5" s="8">
        <v>417105.9</v>
      </c>
      <c r="AI5" s="8">
        <v>410098.71</v>
      </c>
      <c r="AJ5" s="8">
        <v>954291</v>
      </c>
      <c r="AK5" s="91">
        <f t="shared" si="8"/>
        <v>-537185.1</v>
      </c>
      <c r="AL5" s="8">
        <v>1189816.8</v>
      </c>
      <c r="AM5" s="8">
        <v>1165877.4099999999</v>
      </c>
      <c r="AN5" s="8">
        <v>2864857</v>
      </c>
      <c r="AO5" s="91">
        <f t="shared" si="9"/>
        <v>-1675040.2</v>
      </c>
    </row>
    <row r="6" spans="1:41" x14ac:dyDescent="0.25">
      <c r="A6" s="79" t="s">
        <v>152</v>
      </c>
      <c r="B6" s="8">
        <v>111078.12</v>
      </c>
      <c r="C6" s="8">
        <v>111730.3</v>
      </c>
      <c r="D6" s="83">
        <v>111089.76</v>
      </c>
      <c r="E6" s="89">
        <f t="shared" si="0"/>
        <v>-11.639999999999418</v>
      </c>
      <c r="F6" s="85">
        <v>730251.72</v>
      </c>
      <c r="G6" s="8">
        <v>717028.26</v>
      </c>
      <c r="H6" s="8">
        <v>730417.56</v>
      </c>
      <c r="I6" s="89">
        <f t="shared" si="1"/>
        <v>-165.84000000008382</v>
      </c>
      <c r="J6" s="8">
        <v>484366.08000000002</v>
      </c>
      <c r="K6" s="8">
        <v>472933.96</v>
      </c>
      <c r="L6" s="8">
        <v>484358.04</v>
      </c>
      <c r="M6" s="89">
        <f t="shared" si="2"/>
        <v>8.0400000000372529</v>
      </c>
      <c r="N6" s="8">
        <v>453363.84</v>
      </c>
      <c r="O6" s="8">
        <v>449277.8</v>
      </c>
      <c r="P6" s="8">
        <v>453361.8</v>
      </c>
      <c r="Q6" s="89">
        <f t="shared" si="3"/>
        <v>2.0400000000372529</v>
      </c>
      <c r="R6" s="8">
        <v>215220.9</v>
      </c>
      <c r="S6" s="8">
        <v>216581.69</v>
      </c>
      <c r="T6" s="8">
        <v>215206.56</v>
      </c>
      <c r="U6" s="89">
        <f t="shared" si="4"/>
        <v>14.339999999996508</v>
      </c>
      <c r="V6" s="8">
        <v>169757.94</v>
      </c>
      <c r="W6" s="8">
        <v>170385.66</v>
      </c>
      <c r="X6" s="8">
        <v>169762.92</v>
      </c>
      <c r="Y6" s="89">
        <f t="shared" si="5"/>
        <v>-4.9800000000104774</v>
      </c>
      <c r="Z6" s="8">
        <v>687779.1</v>
      </c>
      <c r="AA6" s="8">
        <v>672674.69</v>
      </c>
      <c r="AB6" s="8">
        <v>687767.88</v>
      </c>
      <c r="AC6" s="89">
        <f t="shared" si="6"/>
        <v>11.21999999997206</v>
      </c>
      <c r="AD6" s="8">
        <v>1048088.1</v>
      </c>
      <c r="AE6" s="8">
        <v>1038335.54</v>
      </c>
      <c r="AF6" s="8">
        <v>1048236.48</v>
      </c>
      <c r="AG6" s="89">
        <f t="shared" si="7"/>
        <v>-148.38000000000466</v>
      </c>
      <c r="AH6" s="8">
        <v>131335.38</v>
      </c>
      <c r="AI6" s="8">
        <v>129031.3</v>
      </c>
      <c r="AJ6" s="8">
        <v>131340</v>
      </c>
      <c r="AK6" s="89">
        <f t="shared" si="8"/>
        <v>-4.6199999999953434</v>
      </c>
      <c r="AL6" s="8">
        <v>374641.86</v>
      </c>
      <c r="AM6" s="8">
        <v>366222.13</v>
      </c>
      <c r="AN6" s="8">
        <v>374653.32</v>
      </c>
      <c r="AO6" s="89">
        <f t="shared" si="9"/>
        <v>-11.460000000020955</v>
      </c>
    </row>
    <row r="7" spans="1:41" x14ac:dyDescent="0.25">
      <c r="A7" s="79" t="s">
        <v>155</v>
      </c>
      <c r="B7" s="8">
        <v>91820.88</v>
      </c>
      <c r="C7" s="8">
        <v>92426.46</v>
      </c>
      <c r="D7" s="83">
        <v>91830.48</v>
      </c>
      <c r="E7" s="89">
        <f t="shared" si="0"/>
        <v>-9.5999999999912689</v>
      </c>
      <c r="F7" s="85">
        <v>0</v>
      </c>
      <c r="G7" s="8">
        <v>0</v>
      </c>
      <c r="H7" s="8">
        <v>0</v>
      </c>
      <c r="I7" s="89">
        <f t="shared" si="1"/>
        <v>0</v>
      </c>
      <c r="J7" s="8">
        <v>400393.92</v>
      </c>
      <c r="K7" s="8">
        <v>390917.69</v>
      </c>
      <c r="L7" s="8">
        <v>400386.42</v>
      </c>
      <c r="M7" s="89">
        <f t="shared" si="2"/>
        <v>7.5</v>
      </c>
      <c r="N7" s="8">
        <v>0</v>
      </c>
      <c r="O7" s="8">
        <v>0</v>
      </c>
      <c r="P7" s="8">
        <v>0</v>
      </c>
      <c r="Q7" s="89">
        <f t="shared" si="3"/>
        <v>0</v>
      </c>
      <c r="R7" s="8">
        <v>177909.96</v>
      </c>
      <c r="S7" s="8">
        <v>179159.82</v>
      </c>
      <c r="T7" s="8">
        <v>177896.88</v>
      </c>
      <c r="U7" s="89">
        <f t="shared" si="4"/>
        <v>13.079999999987194</v>
      </c>
      <c r="V7" s="8">
        <v>140328.12</v>
      </c>
      <c r="W7" s="8">
        <v>140997.04</v>
      </c>
      <c r="X7" s="8">
        <v>140331.66</v>
      </c>
      <c r="Y7" s="89">
        <f t="shared" si="5"/>
        <v>-3.5400000000081491</v>
      </c>
      <c r="Z7" s="8">
        <v>568542.81000000006</v>
      </c>
      <c r="AA7" s="8">
        <v>556321.94999999995</v>
      </c>
      <c r="AB7" s="8">
        <v>568531.74</v>
      </c>
      <c r="AC7" s="89">
        <f t="shared" si="6"/>
        <v>11.070000000065193</v>
      </c>
      <c r="AD7" s="8">
        <v>866388.13</v>
      </c>
      <c r="AE7" s="8">
        <v>858188.65</v>
      </c>
      <c r="AF7" s="8">
        <v>866507.04</v>
      </c>
      <c r="AG7" s="89">
        <f t="shared" si="7"/>
        <v>-118.9100000000326</v>
      </c>
      <c r="AH7" s="8">
        <v>108566.28</v>
      </c>
      <c r="AI7" s="8">
        <v>106665.88</v>
      </c>
      <c r="AJ7" s="8">
        <v>108570</v>
      </c>
      <c r="AK7" s="89">
        <f t="shared" si="8"/>
        <v>-3.7200000000011642</v>
      </c>
      <c r="AL7" s="8">
        <v>309691.98</v>
      </c>
      <c r="AM7" s="8">
        <v>302596.73</v>
      </c>
      <c r="AN7" s="8">
        <v>309700.86</v>
      </c>
      <c r="AO7" s="89">
        <f t="shared" si="9"/>
        <v>-8.8800000000046566</v>
      </c>
    </row>
    <row r="8" spans="1:41" x14ac:dyDescent="0.25">
      <c r="A8" s="79" t="s">
        <v>154</v>
      </c>
      <c r="B8" s="8">
        <v>18977.759999999998</v>
      </c>
      <c r="C8" s="8">
        <v>19832.23</v>
      </c>
      <c r="D8" s="83">
        <v>18980.16</v>
      </c>
      <c r="E8" s="89">
        <f t="shared" si="0"/>
        <v>-2.4000000000014552</v>
      </c>
      <c r="F8" s="85">
        <v>124774.34</v>
      </c>
      <c r="G8" s="8">
        <v>124023.22</v>
      </c>
      <c r="H8" s="8">
        <v>124794.96</v>
      </c>
      <c r="I8" s="89">
        <f t="shared" si="1"/>
        <v>-20.620000000009895</v>
      </c>
      <c r="J8" s="8">
        <v>82752.36</v>
      </c>
      <c r="K8" s="8">
        <v>80959.81</v>
      </c>
      <c r="L8" s="8">
        <v>82754.64</v>
      </c>
      <c r="M8" s="89">
        <f t="shared" si="2"/>
        <v>-2.2799999999988358</v>
      </c>
      <c r="N8" s="8">
        <v>77460.490000000005</v>
      </c>
      <c r="O8" s="8">
        <v>77990.45</v>
      </c>
      <c r="P8" s="8">
        <v>77458.8</v>
      </c>
      <c r="Q8" s="89">
        <f t="shared" si="3"/>
        <v>1.6900000000023283</v>
      </c>
      <c r="R8" s="8">
        <v>36772.32</v>
      </c>
      <c r="S8" s="8">
        <v>37444.839999999997</v>
      </c>
      <c r="T8" s="8">
        <v>36768.959999999999</v>
      </c>
      <c r="U8" s="89">
        <f t="shared" si="4"/>
        <v>3.3600000000005821</v>
      </c>
      <c r="V8" s="8">
        <v>29004.720000000001</v>
      </c>
      <c r="W8" s="8">
        <v>29373.439999999999</v>
      </c>
      <c r="X8" s="8">
        <v>29004.720000000001</v>
      </c>
      <c r="Y8" s="89">
        <f t="shared" si="5"/>
        <v>0</v>
      </c>
      <c r="Z8" s="8">
        <v>117510.69</v>
      </c>
      <c r="AA8" s="8">
        <v>116657.29</v>
      </c>
      <c r="AB8" s="8">
        <v>117508.08</v>
      </c>
      <c r="AC8" s="89">
        <f t="shared" si="6"/>
        <v>2.6100000000005821</v>
      </c>
      <c r="AD8" s="8">
        <v>152301.76000000001</v>
      </c>
      <c r="AE8" s="8">
        <v>154368.74</v>
      </c>
      <c r="AF8" s="8">
        <v>152042.64000000001</v>
      </c>
      <c r="AG8" s="89">
        <f t="shared" si="7"/>
        <v>259.11999999999534</v>
      </c>
      <c r="AH8" s="8">
        <v>22438.44</v>
      </c>
      <c r="AI8" s="8">
        <v>22079.119999999999</v>
      </c>
      <c r="AJ8" s="8">
        <v>22440</v>
      </c>
      <c r="AK8" s="89">
        <f t="shared" si="8"/>
        <v>-1.5600000000013097</v>
      </c>
      <c r="AL8" s="8">
        <v>64008.24</v>
      </c>
      <c r="AM8" s="8">
        <v>62491.93</v>
      </c>
      <c r="AN8" s="8">
        <v>64011.12</v>
      </c>
      <c r="AO8" s="89">
        <f t="shared" si="9"/>
        <v>-2.8800000000046566</v>
      </c>
    </row>
    <row r="9" spans="1:41" x14ac:dyDescent="0.25">
      <c r="A9" s="79" t="s">
        <v>156</v>
      </c>
      <c r="B9" s="8">
        <v>0</v>
      </c>
      <c r="C9" s="8">
        <v>0</v>
      </c>
      <c r="D9" s="83">
        <v>0</v>
      </c>
      <c r="E9" s="89">
        <f t="shared" si="0"/>
        <v>0</v>
      </c>
      <c r="F9" s="85">
        <v>135508.79</v>
      </c>
      <c r="G9" s="8">
        <v>134232.66</v>
      </c>
      <c r="H9" s="8">
        <v>216558.48</v>
      </c>
      <c r="I9" s="89">
        <f t="shared" si="1"/>
        <v>-81049.69</v>
      </c>
      <c r="J9" s="8">
        <v>0</v>
      </c>
      <c r="K9" s="8">
        <v>0</v>
      </c>
      <c r="L9" s="8">
        <v>0</v>
      </c>
      <c r="M9" s="89">
        <f t="shared" si="2"/>
        <v>0</v>
      </c>
      <c r="N9" s="8">
        <v>0</v>
      </c>
      <c r="O9" s="8">
        <v>0</v>
      </c>
      <c r="P9" s="8">
        <v>0</v>
      </c>
      <c r="Q9" s="89">
        <f t="shared" si="3"/>
        <v>0</v>
      </c>
      <c r="R9" s="8">
        <v>0</v>
      </c>
      <c r="S9" s="8">
        <v>0</v>
      </c>
      <c r="T9" s="8">
        <v>0</v>
      </c>
      <c r="U9" s="89">
        <f t="shared" si="4"/>
        <v>0</v>
      </c>
      <c r="V9" s="8">
        <v>0</v>
      </c>
      <c r="W9" s="8">
        <v>0</v>
      </c>
      <c r="X9" s="8">
        <v>0</v>
      </c>
      <c r="Y9" s="89">
        <f t="shared" si="5"/>
        <v>0</v>
      </c>
      <c r="Z9" s="8">
        <v>0</v>
      </c>
      <c r="AA9" s="8">
        <v>3488.38</v>
      </c>
      <c r="AB9" s="8">
        <v>0</v>
      </c>
      <c r="AC9" s="89">
        <f t="shared" si="6"/>
        <v>0</v>
      </c>
      <c r="AD9" s="8">
        <v>0</v>
      </c>
      <c r="AE9" s="8">
        <v>4500.7700000000004</v>
      </c>
      <c r="AF9" s="8">
        <v>0</v>
      </c>
      <c r="AG9" s="89">
        <f t="shared" si="7"/>
        <v>0</v>
      </c>
      <c r="AH9" s="8">
        <v>0</v>
      </c>
      <c r="AI9" s="8">
        <v>57.28</v>
      </c>
      <c r="AJ9" s="8">
        <v>0</v>
      </c>
      <c r="AK9" s="89">
        <f t="shared" si="8"/>
        <v>0</v>
      </c>
      <c r="AL9" s="8">
        <v>0</v>
      </c>
      <c r="AM9" s="8">
        <v>0</v>
      </c>
      <c r="AN9" s="8">
        <v>0</v>
      </c>
      <c r="AO9" s="89">
        <f t="shared" si="9"/>
        <v>0</v>
      </c>
    </row>
    <row r="10" spans="1:41" x14ac:dyDescent="0.25">
      <c r="A10" s="79" t="s">
        <v>157</v>
      </c>
      <c r="B10" s="8">
        <v>181053.78</v>
      </c>
      <c r="C10" s="8">
        <v>178671.17</v>
      </c>
      <c r="D10" s="83">
        <v>129241.41</v>
      </c>
      <c r="E10" s="89">
        <f t="shared" si="0"/>
        <v>51812.369999999995</v>
      </c>
      <c r="F10" s="85">
        <v>1423884.32</v>
      </c>
      <c r="G10" s="8">
        <v>1365434</v>
      </c>
      <c r="H10" s="8">
        <v>1323313.76</v>
      </c>
      <c r="I10" s="89">
        <f t="shared" si="1"/>
        <v>100570.56000000006</v>
      </c>
      <c r="J10" s="8">
        <v>668555.93999999994</v>
      </c>
      <c r="K10" s="8">
        <v>650286.52</v>
      </c>
      <c r="L10" s="8">
        <v>744232.65</v>
      </c>
      <c r="M10" s="89">
        <f t="shared" si="2"/>
        <v>-75676.710000000079</v>
      </c>
      <c r="N10" s="8">
        <v>562213.88</v>
      </c>
      <c r="O10" s="8">
        <v>546118.81000000006</v>
      </c>
      <c r="P10" s="8">
        <v>518566.81</v>
      </c>
      <c r="Q10" s="89">
        <f t="shared" si="3"/>
        <v>43647.070000000007</v>
      </c>
      <c r="R10" s="8">
        <v>339513.06</v>
      </c>
      <c r="S10" s="8">
        <v>335951.59</v>
      </c>
      <c r="T10" s="8">
        <v>311782.99</v>
      </c>
      <c r="U10" s="89">
        <f t="shared" si="4"/>
        <v>27730.070000000007</v>
      </c>
      <c r="V10" s="8">
        <v>271525.08</v>
      </c>
      <c r="W10" s="8">
        <v>268371.71999999997</v>
      </c>
      <c r="X10" s="8">
        <v>249426.4</v>
      </c>
      <c r="Y10" s="89">
        <f t="shared" si="5"/>
        <v>22098.680000000022</v>
      </c>
      <c r="Z10" s="8">
        <v>863653.38</v>
      </c>
      <c r="AA10" s="8">
        <v>826986.11</v>
      </c>
      <c r="AB10" s="8">
        <v>787813.46</v>
      </c>
      <c r="AC10" s="89">
        <f t="shared" si="6"/>
        <v>75839.920000000042</v>
      </c>
      <c r="AD10" s="8">
        <v>1705865.62</v>
      </c>
      <c r="AE10" s="8">
        <v>1667095.68</v>
      </c>
      <c r="AF10" s="8">
        <v>1540730.68</v>
      </c>
      <c r="AG10" s="89">
        <f t="shared" si="7"/>
        <v>165134.94000000018</v>
      </c>
      <c r="AH10" s="8">
        <v>160908.20000000001</v>
      </c>
      <c r="AI10" s="8">
        <v>158729.43</v>
      </c>
      <c r="AJ10" s="8">
        <v>178505.3</v>
      </c>
      <c r="AK10" s="89">
        <f t="shared" si="8"/>
        <v>-17597.099999999977</v>
      </c>
      <c r="AL10" s="8">
        <v>491372.16</v>
      </c>
      <c r="AM10" s="8">
        <v>471929.85</v>
      </c>
      <c r="AN10" s="8">
        <v>537406.02</v>
      </c>
      <c r="AO10" s="89">
        <f t="shared" si="9"/>
        <v>-46033.860000000044</v>
      </c>
    </row>
    <row r="11" spans="1:41" ht="38.25" x14ac:dyDescent="0.25">
      <c r="A11" s="79" t="s">
        <v>132</v>
      </c>
      <c r="B11" s="8">
        <v>0</v>
      </c>
      <c r="C11" s="8">
        <v>0</v>
      </c>
      <c r="D11" s="83"/>
      <c r="E11" s="89">
        <f t="shared" si="0"/>
        <v>0</v>
      </c>
      <c r="F11" s="85">
        <v>0</v>
      </c>
      <c r="G11" s="8">
        <v>0</v>
      </c>
      <c r="H11" s="8"/>
      <c r="I11" s="89">
        <f t="shared" si="1"/>
        <v>0</v>
      </c>
      <c r="J11" s="8">
        <v>12000</v>
      </c>
      <c r="K11" s="8">
        <v>12000</v>
      </c>
      <c r="L11" s="8"/>
      <c r="M11" s="89">
        <f t="shared" si="2"/>
        <v>12000</v>
      </c>
      <c r="N11" s="8">
        <v>118470</v>
      </c>
      <c r="O11" s="8">
        <v>172320</v>
      </c>
      <c r="P11" s="8"/>
      <c r="Q11" s="89">
        <f t="shared" si="3"/>
        <v>118470</v>
      </c>
      <c r="R11" s="8">
        <v>6000</v>
      </c>
      <c r="S11" s="8">
        <v>6000</v>
      </c>
      <c r="T11" s="8"/>
      <c r="U11" s="89">
        <f t="shared" si="4"/>
        <v>6000</v>
      </c>
      <c r="V11" s="8">
        <v>3600</v>
      </c>
      <c r="W11" s="8">
        <v>3600</v>
      </c>
      <c r="X11" s="8"/>
      <c r="Y11" s="89">
        <f t="shared" si="5"/>
        <v>3600</v>
      </c>
      <c r="Z11" s="8">
        <v>12000</v>
      </c>
      <c r="AA11" s="8">
        <v>12000</v>
      </c>
      <c r="AB11" s="8"/>
      <c r="AC11" s="89">
        <f t="shared" si="6"/>
        <v>12000</v>
      </c>
      <c r="AD11" s="8">
        <v>137200</v>
      </c>
      <c r="AE11" s="8">
        <v>119200</v>
      </c>
      <c r="AF11" s="8"/>
      <c r="AG11" s="89">
        <f t="shared" si="7"/>
        <v>137200</v>
      </c>
      <c r="AH11" s="8">
        <v>2000</v>
      </c>
      <c r="AI11" s="8">
        <v>2000</v>
      </c>
      <c r="AJ11" s="8"/>
      <c r="AK11" s="89">
        <f t="shared" si="8"/>
        <v>2000</v>
      </c>
      <c r="AL11" s="8">
        <v>100440</v>
      </c>
      <c r="AM11" s="8">
        <v>100440</v>
      </c>
      <c r="AN11" s="8"/>
      <c r="AO11" s="89">
        <f t="shared" si="9"/>
        <v>100440</v>
      </c>
    </row>
    <row r="12" spans="1:41" x14ac:dyDescent="0.25">
      <c r="A12" s="79" t="s">
        <v>158</v>
      </c>
      <c r="B12" s="8">
        <v>198712.92</v>
      </c>
      <c r="C12" s="8">
        <v>195251.76</v>
      </c>
      <c r="D12" s="83">
        <v>198733.44</v>
      </c>
      <c r="E12" s="89">
        <f t="shared" si="0"/>
        <v>-20.519999999989523</v>
      </c>
      <c r="F12" s="85">
        <v>1306474.8500000001</v>
      </c>
      <c r="G12" s="8">
        <v>1269119.46</v>
      </c>
      <c r="H12" s="8">
        <v>1306676.6399999999</v>
      </c>
      <c r="I12" s="89">
        <f t="shared" si="1"/>
        <v>-201.78999999980442</v>
      </c>
      <c r="J12" s="8">
        <v>866502.42</v>
      </c>
      <c r="K12" s="8">
        <v>842914.15</v>
      </c>
      <c r="L12" s="8">
        <v>866489.76</v>
      </c>
      <c r="M12" s="89">
        <f t="shared" si="2"/>
        <v>12.660000000032596</v>
      </c>
      <c r="N12" s="8">
        <v>811046.04</v>
      </c>
      <c r="O12" s="8">
        <v>792680.61</v>
      </c>
      <c r="P12" s="8">
        <v>811039.2</v>
      </c>
      <c r="Q12" s="89">
        <f t="shared" si="3"/>
        <v>6.840000000083819</v>
      </c>
      <c r="R12" s="8">
        <v>385016.94</v>
      </c>
      <c r="S12" s="8">
        <v>383502.97</v>
      </c>
      <c r="T12" s="8">
        <v>384992.64</v>
      </c>
      <c r="U12" s="89">
        <f t="shared" si="4"/>
        <v>24.299999999988358</v>
      </c>
      <c r="V12" s="8">
        <v>303689.03999999998</v>
      </c>
      <c r="W12" s="8">
        <v>301104.74</v>
      </c>
      <c r="X12" s="8">
        <v>303696.48</v>
      </c>
      <c r="Y12" s="89">
        <f t="shared" si="5"/>
        <v>-7.4400000000023283</v>
      </c>
      <c r="Z12" s="8">
        <v>1225464.75</v>
      </c>
      <c r="AA12" s="8">
        <v>1183061.24</v>
      </c>
      <c r="AB12" s="8">
        <v>1230378.72</v>
      </c>
      <c r="AC12" s="89">
        <f t="shared" si="6"/>
        <v>-4913.9699999999721</v>
      </c>
      <c r="AD12" s="8">
        <v>1875011.72</v>
      </c>
      <c r="AE12" s="8">
        <v>1837334.22</v>
      </c>
      <c r="AF12" s="8">
        <v>1875237.12</v>
      </c>
      <c r="AG12" s="89">
        <f t="shared" si="7"/>
        <v>-225.4000000001397</v>
      </c>
      <c r="AH12" s="8">
        <v>234952.74</v>
      </c>
      <c r="AI12" s="8">
        <v>230381.2</v>
      </c>
      <c r="AJ12" s="8">
        <v>234960</v>
      </c>
      <c r="AK12" s="89">
        <f t="shared" si="8"/>
        <v>-7.2600000000093132</v>
      </c>
      <c r="AL12" s="8">
        <v>670216.86</v>
      </c>
      <c r="AM12" s="8">
        <v>649629.56999999995</v>
      </c>
      <c r="AN12" s="8">
        <v>670234.07999999996</v>
      </c>
      <c r="AO12" s="89">
        <f t="shared" si="9"/>
        <v>-17.21999999997206</v>
      </c>
    </row>
    <row r="13" spans="1:41" x14ac:dyDescent="0.25">
      <c r="A13" s="79" t="s">
        <v>159</v>
      </c>
      <c r="B13" s="8">
        <v>0</v>
      </c>
      <c r="C13" s="8">
        <v>0</v>
      </c>
      <c r="D13" s="83">
        <v>0</v>
      </c>
      <c r="E13" s="89">
        <f t="shared" si="0"/>
        <v>0</v>
      </c>
      <c r="F13" s="85">
        <v>0</v>
      </c>
      <c r="G13" s="8">
        <v>0</v>
      </c>
      <c r="H13" s="8">
        <v>0</v>
      </c>
      <c r="I13" s="89">
        <f t="shared" si="1"/>
        <v>0</v>
      </c>
      <c r="J13" s="8">
        <v>0</v>
      </c>
      <c r="K13" s="8">
        <v>0</v>
      </c>
      <c r="L13" s="8">
        <v>0</v>
      </c>
      <c r="M13" s="89">
        <f t="shared" si="2"/>
        <v>0</v>
      </c>
      <c r="N13" s="8">
        <v>0</v>
      </c>
      <c r="O13" s="8">
        <v>0</v>
      </c>
      <c r="P13" s="8">
        <v>0</v>
      </c>
      <c r="Q13" s="89">
        <f t="shared" si="3"/>
        <v>0</v>
      </c>
      <c r="R13" s="8">
        <v>91387.32</v>
      </c>
      <c r="S13" s="8">
        <v>91451.77</v>
      </c>
      <c r="T13" s="8">
        <v>91387.32</v>
      </c>
      <c r="U13" s="89">
        <f t="shared" si="4"/>
        <v>0</v>
      </c>
      <c r="V13" s="8">
        <v>72083.759999999995</v>
      </c>
      <c r="W13" s="8">
        <v>71965.69</v>
      </c>
      <c r="X13" s="8">
        <v>72083.759999999995</v>
      </c>
      <c r="Y13" s="89">
        <f t="shared" si="5"/>
        <v>0</v>
      </c>
      <c r="Z13" s="8">
        <v>0</v>
      </c>
      <c r="AA13" s="8">
        <v>0</v>
      </c>
      <c r="AB13" s="8">
        <v>0</v>
      </c>
      <c r="AC13" s="89">
        <f t="shared" si="6"/>
        <v>0</v>
      </c>
      <c r="AD13" s="8">
        <v>0</v>
      </c>
      <c r="AE13" s="8">
        <v>0</v>
      </c>
      <c r="AF13" s="8">
        <v>0</v>
      </c>
      <c r="AG13" s="89">
        <f t="shared" si="7"/>
        <v>0</v>
      </c>
      <c r="AH13" s="8">
        <v>0</v>
      </c>
      <c r="AI13" s="8">
        <v>0</v>
      </c>
      <c r="AJ13" s="8">
        <v>0</v>
      </c>
      <c r="AK13" s="89">
        <f t="shared" si="8"/>
        <v>0</v>
      </c>
      <c r="AL13" s="8">
        <v>0</v>
      </c>
      <c r="AM13" s="8">
        <v>0</v>
      </c>
      <c r="AN13" s="8">
        <v>0</v>
      </c>
      <c r="AO13" s="89">
        <f t="shared" si="9"/>
        <v>0</v>
      </c>
    </row>
    <row r="14" spans="1:41" x14ac:dyDescent="0.25">
      <c r="A14" s="79" t="s">
        <v>160</v>
      </c>
      <c r="B14" s="8">
        <v>0</v>
      </c>
      <c r="C14" s="8">
        <v>0</v>
      </c>
      <c r="D14" s="83">
        <v>0</v>
      </c>
      <c r="E14" s="89">
        <f t="shared" si="0"/>
        <v>0</v>
      </c>
      <c r="F14" s="85">
        <v>0</v>
      </c>
      <c r="G14" s="8">
        <v>0</v>
      </c>
      <c r="H14" s="8">
        <v>0</v>
      </c>
      <c r="I14" s="89">
        <f t="shared" si="1"/>
        <v>0</v>
      </c>
      <c r="J14" s="8">
        <v>0</v>
      </c>
      <c r="K14" s="8">
        <v>0</v>
      </c>
      <c r="L14" s="8">
        <v>0</v>
      </c>
      <c r="M14" s="89">
        <f t="shared" si="2"/>
        <v>0</v>
      </c>
      <c r="N14" s="8">
        <v>0</v>
      </c>
      <c r="O14" s="8">
        <v>0</v>
      </c>
      <c r="P14" s="8">
        <v>0</v>
      </c>
      <c r="Q14" s="89">
        <f t="shared" si="3"/>
        <v>0</v>
      </c>
      <c r="R14" s="8">
        <v>0</v>
      </c>
      <c r="S14" s="8">
        <v>0</v>
      </c>
      <c r="T14" s="8">
        <v>0</v>
      </c>
      <c r="U14" s="89">
        <f t="shared" si="4"/>
        <v>0</v>
      </c>
      <c r="V14" s="8">
        <v>0</v>
      </c>
      <c r="W14" s="8">
        <v>0</v>
      </c>
      <c r="X14" s="8">
        <v>0</v>
      </c>
      <c r="Y14" s="89">
        <f t="shared" si="5"/>
        <v>0</v>
      </c>
      <c r="Z14" s="8">
        <v>0</v>
      </c>
      <c r="AA14" s="8">
        <v>8149.8</v>
      </c>
      <c r="AB14" s="8">
        <v>0</v>
      </c>
      <c r="AC14" s="89">
        <f t="shared" si="6"/>
        <v>0</v>
      </c>
      <c r="AD14" s="8">
        <v>0</v>
      </c>
      <c r="AE14" s="8">
        <v>0</v>
      </c>
      <c r="AF14" s="8">
        <v>0</v>
      </c>
      <c r="AG14" s="89">
        <f t="shared" si="7"/>
        <v>0</v>
      </c>
      <c r="AH14" s="8">
        <v>0</v>
      </c>
      <c r="AI14" s="8">
        <v>0</v>
      </c>
      <c r="AJ14" s="8">
        <v>0</v>
      </c>
      <c r="AK14" s="89">
        <f t="shared" si="8"/>
        <v>0</v>
      </c>
      <c r="AL14" s="8">
        <v>0</v>
      </c>
      <c r="AM14" s="8">
        <v>0</v>
      </c>
      <c r="AN14" s="8">
        <v>0</v>
      </c>
      <c r="AO14" s="89">
        <f t="shared" si="9"/>
        <v>0</v>
      </c>
    </row>
    <row r="15" spans="1:41" x14ac:dyDescent="0.25">
      <c r="A15" s="79" t="s">
        <v>161</v>
      </c>
      <c r="B15" s="8">
        <v>50404.09</v>
      </c>
      <c r="C15" s="8">
        <v>56149.73</v>
      </c>
      <c r="D15" s="83">
        <v>48992.06</v>
      </c>
      <c r="E15" s="89">
        <f t="shared" si="0"/>
        <v>1412.0299999999988</v>
      </c>
      <c r="F15" s="85">
        <v>938022.55</v>
      </c>
      <c r="G15" s="8">
        <v>936022.85</v>
      </c>
      <c r="H15" s="8">
        <v>888172.2</v>
      </c>
      <c r="I15" s="89">
        <f t="shared" si="1"/>
        <v>49850.350000000093</v>
      </c>
      <c r="J15" s="8">
        <v>187000.07</v>
      </c>
      <c r="K15" s="8">
        <v>185421.71</v>
      </c>
      <c r="L15" s="8">
        <v>179536.06</v>
      </c>
      <c r="M15" s="89">
        <f t="shared" si="2"/>
        <v>7464.0100000000093</v>
      </c>
      <c r="N15" s="8">
        <v>570277.31999999995</v>
      </c>
      <c r="O15" s="8">
        <v>600277</v>
      </c>
      <c r="P15" s="8">
        <v>581733.92000000004</v>
      </c>
      <c r="Q15" s="89">
        <f t="shared" si="3"/>
        <v>-11456.600000000093</v>
      </c>
      <c r="R15" s="8">
        <v>89503.91</v>
      </c>
      <c r="S15" s="8">
        <v>89626.94</v>
      </c>
      <c r="T15" s="8">
        <v>90088.49</v>
      </c>
      <c r="U15" s="89">
        <f t="shared" si="4"/>
        <v>-584.58000000000175</v>
      </c>
      <c r="V15" s="8">
        <v>78019.539999999994</v>
      </c>
      <c r="W15" s="8">
        <v>78335.33</v>
      </c>
      <c r="X15" s="8">
        <v>76845.039999999994</v>
      </c>
      <c r="Y15" s="89">
        <f t="shared" si="5"/>
        <v>1174.5</v>
      </c>
      <c r="Z15" s="8">
        <v>404540.78</v>
      </c>
      <c r="AA15" s="8">
        <v>408097.71</v>
      </c>
      <c r="AB15" s="8">
        <v>405216.36</v>
      </c>
      <c r="AC15" s="89">
        <f t="shared" si="6"/>
        <v>-675.57999999995809</v>
      </c>
      <c r="AD15" s="8">
        <v>660029.17000000004</v>
      </c>
      <c r="AE15" s="8">
        <v>679521.43</v>
      </c>
      <c r="AF15" s="8">
        <v>605702.07999999996</v>
      </c>
      <c r="AG15" s="89">
        <f t="shared" si="7"/>
        <v>54327.090000000084</v>
      </c>
      <c r="AH15" s="8">
        <v>100084.03</v>
      </c>
      <c r="AI15" s="8">
        <v>101598.9</v>
      </c>
      <c r="AJ15" s="8">
        <v>94999.9</v>
      </c>
      <c r="AK15" s="89">
        <f t="shared" si="8"/>
        <v>5084.1300000000047</v>
      </c>
      <c r="AL15" s="8">
        <v>247463.36</v>
      </c>
      <c r="AM15" s="8">
        <v>241318.35</v>
      </c>
      <c r="AN15" s="8">
        <v>240256.62</v>
      </c>
      <c r="AO15" s="89">
        <f t="shared" si="9"/>
        <v>7206.7399999999907</v>
      </c>
    </row>
    <row r="16" spans="1:41" x14ac:dyDescent="0.25">
      <c r="A16" s="79" t="s">
        <v>162</v>
      </c>
      <c r="B16" s="8">
        <v>0</v>
      </c>
      <c r="C16" s="8">
        <v>0</v>
      </c>
      <c r="D16" s="83">
        <v>0</v>
      </c>
      <c r="E16" s="89">
        <f t="shared" si="0"/>
        <v>0</v>
      </c>
      <c r="F16" s="85">
        <v>0</v>
      </c>
      <c r="G16" s="8">
        <v>0</v>
      </c>
      <c r="H16" s="8">
        <v>0</v>
      </c>
      <c r="I16" s="89">
        <f t="shared" si="1"/>
        <v>0</v>
      </c>
      <c r="J16" s="8">
        <v>0</v>
      </c>
      <c r="K16" s="8">
        <v>8.85</v>
      </c>
      <c r="L16" s="8">
        <v>0</v>
      </c>
      <c r="M16" s="89">
        <f t="shared" si="2"/>
        <v>0</v>
      </c>
      <c r="N16" s="8">
        <v>0</v>
      </c>
      <c r="O16" s="8">
        <v>0</v>
      </c>
      <c r="P16" s="8">
        <v>0</v>
      </c>
      <c r="Q16" s="89">
        <f t="shared" si="3"/>
        <v>0</v>
      </c>
      <c r="R16" s="8">
        <v>0</v>
      </c>
      <c r="S16" s="8">
        <v>0</v>
      </c>
      <c r="T16" s="8">
        <v>0</v>
      </c>
      <c r="U16" s="89">
        <f t="shared" si="4"/>
        <v>0</v>
      </c>
      <c r="V16" s="8">
        <v>0</v>
      </c>
      <c r="W16" s="8">
        <v>0</v>
      </c>
      <c r="X16" s="8">
        <v>0</v>
      </c>
      <c r="Y16" s="89">
        <f t="shared" si="5"/>
        <v>0</v>
      </c>
      <c r="Z16" s="8">
        <v>0</v>
      </c>
      <c r="AA16" s="8">
        <v>0</v>
      </c>
      <c r="AB16" s="8">
        <v>0</v>
      </c>
      <c r="AC16" s="89">
        <f t="shared" si="6"/>
        <v>0</v>
      </c>
      <c r="AD16" s="8">
        <v>0</v>
      </c>
      <c r="AE16" s="8">
        <v>0</v>
      </c>
      <c r="AF16" s="8">
        <v>0</v>
      </c>
      <c r="AG16" s="89">
        <f t="shared" si="7"/>
        <v>0</v>
      </c>
      <c r="AH16" s="8">
        <v>0</v>
      </c>
      <c r="AI16" s="8">
        <v>0.82</v>
      </c>
      <c r="AJ16" s="8">
        <v>0</v>
      </c>
      <c r="AK16" s="89">
        <f t="shared" si="8"/>
        <v>0</v>
      </c>
      <c r="AL16" s="8">
        <v>0</v>
      </c>
      <c r="AM16" s="8">
        <v>4.0599999999999996</v>
      </c>
      <c r="AN16" s="8">
        <v>0</v>
      </c>
      <c r="AO16" s="89">
        <f t="shared" si="9"/>
        <v>0</v>
      </c>
    </row>
    <row r="17" spans="1:41" x14ac:dyDescent="0.25">
      <c r="A17" s="79" t="s">
        <v>163</v>
      </c>
      <c r="B17" s="8">
        <v>516717.72</v>
      </c>
      <c r="C17" s="8">
        <v>553881.56000000006</v>
      </c>
      <c r="D17" s="83">
        <v>600520.21</v>
      </c>
      <c r="E17" s="89">
        <f t="shared" si="0"/>
        <v>-83802.489999999991</v>
      </c>
      <c r="F17" s="85">
        <v>3828180.35</v>
      </c>
      <c r="G17" s="8">
        <v>3646366.31</v>
      </c>
      <c r="H17" s="8">
        <v>4352806.7499999991</v>
      </c>
      <c r="I17" s="91">
        <f t="shared" si="1"/>
        <v>-524626.39999999898</v>
      </c>
      <c r="J17" s="8">
        <v>2400303.7400000002</v>
      </c>
      <c r="K17" s="8">
        <v>2317045.06</v>
      </c>
      <c r="L17" s="8">
        <v>2544804.65</v>
      </c>
      <c r="M17" s="91">
        <f t="shared" si="2"/>
        <v>-144500.90999999968</v>
      </c>
      <c r="N17" s="8">
        <v>2142066.83</v>
      </c>
      <c r="O17" s="8">
        <v>1978092.55</v>
      </c>
      <c r="P17" s="8">
        <v>2305427.94</v>
      </c>
      <c r="Q17" s="91">
        <f t="shared" si="3"/>
        <v>-163361.10999999987</v>
      </c>
      <c r="R17" s="8">
        <v>1198419.3500000001</v>
      </c>
      <c r="S17" s="8">
        <v>1212146.92</v>
      </c>
      <c r="T17" s="8">
        <v>1370507.31</v>
      </c>
      <c r="U17" s="91">
        <f t="shared" si="4"/>
        <v>-172087.95999999996</v>
      </c>
      <c r="V17" s="8">
        <v>892618.4</v>
      </c>
      <c r="W17" s="8">
        <v>916618.33</v>
      </c>
      <c r="X17" s="8">
        <v>1153606.92</v>
      </c>
      <c r="Y17" s="91">
        <f t="shared" si="5"/>
        <v>-260988.5199999999</v>
      </c>
      <c r="Z17" s="8">
        <v>3451565.06</v>
      </c>
      <c r="AA17" s="8">
        <v>3331209.92</v>
      </c>
      <c r="AB17" s="8">
        <v>3268207.3699999996</v>
      </c>
      <c r="AC17" s="89">
        <f t="shared" si="6"/>
        <v>183357.69000000041</v>
      </c>
      <c r="AD17" s="8">
        <v>5360513.0999999996</v>
      </c>
      <c r="AE17" s="8">
        <v>5171661.95</v>
      </c>
      <c r="AF17" s="8">
        <v>5273228.87</v>
      </c>
      <c r="AG17" s="89">
        <f t="shared" si="7"/>
        <v>87284.229999999516</v>
      </c>
      <c r="AH17" s="8">
        <v>614481.42000000004</v>
      </c>
      <c r="AI17" s="8">
        <v>596236.26</v>
      </c>
      <c r="AJ17" s="8">
        <v>587120.75</v>
      </c>
      <c r="AK17" s="89">
        <f t="shared" si="8"/>
        <v>27360.670000000042</v>
      </c>
      <c r="AL17" s="8">
        <v>1890132.98</v>
      </c>
      <c r="AM17" s="8">
        <v>1761418.84</v>
      </c>
      <c r="AN17" s="8">
        <v>1898329.99</v>
      </c>
      <c r="AO17" s="89">
        <f t="shared" si="9"/>
        <v>-8197.0100000000093</v>
      </c>
    </row>
    <row r="18" spans="1:41" x14ac:dyDescent="0.25">
      <c r="A18" s="78" t="s">
        <v>164</v>
      </c>
      <c r="B18" s="8">
        <v>2212580.52</v>
      </c>
      <c r="C18" s="8">
        <v>2267172.4500000002</v>
      </c>
      <c r="D18" s="83">
        <v>2184053.91</v>
      </c>
      <c r="E18" s="89">
        <f t="shared" si="0"/>
        <v>28526.60999999987</v>
      </c>
      <c r="F18" s="85">
        <v>12085005.65</v>
      </c>
      <c r="G18" s="8">
        <v>11704134.41</v>
      </c>
      <c r="H18" s="8">
        <v>10863995.539999999</v>
      </c>
      <c r="I18" s="89">
        <f t="shared" si="1"/>
        <v>1221010.1100000013</v>
      </c>
      <c r="J18" s="8">
        <v>7306987.1399999997</v>
      </c>
      <c r="K18" s="8">
        <v>6964765.0099999998</v>
      </c>
      <c r="L18" s="8">
        <v>7458040.8300000001</v>
      </c>
      <c r="M18" s="91">
        <f t="shared" si="2"/>
        <v>-151053.69000000041</v>
      </c>
      <c r="N18" s="8">
        <v>7038341.4299999997</v>
      </c>
      <c r="O18" s="8">
        <v>6725466.7999999998</v>
      </c>
      <c r="P18" s="8">
        <v>6422268.5499999998</v>
      </c>
      <c r="Q18" s="89">
        <f t="shared" si="3"/>
        <v>616072.87999999989</v>
      </c>
      <c r="R18" s="8">
        <v>4245751.3499999996</v>
      </c>
      <c r="S18" s="8">
        <v>4139486.03</v>
      </c>
      <c r="T18" s="8">
        <v>4213502.95</v>
      </c>
      <c r="U18" s="89">
        <f t="shared" si="4"/>
        <v>32248.399999999441</v>
      </c>
      <c r="V18" s="8">
        <v>2463555.61</v>
      </c>
      <c r="W18" s="8">
        <v>2448044.46</v>
      </c>
      <c r="X18" s="8">
        <v>2413895.0799999996</v>
      </c>
      <c r="Y18" s="89">
        <f t="shared" si="5"/>
        <v>49660.530000000261</v>
      </c>
      <c r="Z18" s="8">
        <v>11982452.51</v>
      </c>
      <c r="AA18" s="8">
        <v>11594429.85</v>
      </c>
      <c r="AB18" s="8">
        <v>11086072.84</v>
      </c>
      <c r="AC18" s="89">
        <f t="shared" si="6"/>
        <v>896379.66999999993</v>
      </c>
      <c r="AD18" s="8">
        <v>19753662.620000001</v>
      </c>
      <c r="AE18" s="8">
        <v>18997089.18</v>
      </c>
      <c r="AF18" s="8">
        <v>19083078.580000002</v>
      </c>
      <c r="AG18" s="89">
        <f t="shared" si="7"/>
        <v>670584.03999999911</v>
      </c>
      <c r="AH18" s="8">
        <v>2100318.04</v>
      </c>
      <c r="AI18" s="8">
        <v>1996204.38</v>
      </c>
      <c r="AJ18" s="8">
        <v>1993678.21</v>
      </c>
      <c r="AK18" s="89">
        <f t="shared" si="8"/>
        <v>106639.83000000007</v>
      </c>
      <c r="AL18" s="8">
        <v>6104576.1500000004</v>
      </c>
      <c r="AM18" s="8">
        <v>5714068.8099999996</v>
      </c>
      <c r="AN18" s="8">
        <v>5881651.5999999996</v>
      </c>
      <c r="AO18" s="89">
        <f t="shared" si="9"/>
        <v>222924.55000000075</v>
      </c>
    </row>
    <row r="19" spans="1:41" x14ac:dyDescent="0.25">
      <c r="A19" s="78" t="s">
        <v>165</v>
      </c>
      <c r="B19" s="8">
        <v>34049.040000000001</v>
      </c>
      <c r="C19" s="8">
        <v>34724.49</v>
      </c>
      <c r="D19" s="83">
        <v>62216.28</v>
      </c>
      <c r="E19" s="89">
        <f t="shared" si="0"/>
        <v>-28167.239999999998</v>
      </c>
      <c r="F19" s="85">
        <v>245848.41</v>
      </c>
      <c r="G19" s="8">
        <v>243659.25</v>
      </c>
      <c r="H19" s="8">
        <v>169397.28</v>
      </c>
      <c r="I19" s="89">
        <f t="shared" si="1"/>
        <v>76451.13</v>
      </c>
      <c r="J19" s="8">
        <v>148478.88</v>
      </c>
      <c r="K19" s="8">
        <v>145216.12</v>
      </c>
      <c r="L19" s="8">
        <v>70322.64</v>
      </c>
      <c r="M19" s="89">
        <f t="shared" si="2"/>
        <v>78156.240000000005</v>
      </c>
      <c r="N19" s="8">
        <v>152640.6</v>
      </c>
      <c r="O19" s="8">
        <v>152836.82999999999</v>
      </c>
      <c r="P19" s="8">
        <v>315055.08</v>
      </c>
      <c r="Q19" s="91">
        <f t="shared" si="3"/>
        <v>-162414.48000000001</v>
      </c>
      <c r="R19" s="8">
        <v>65973.36</v>
      </c>
      <c r="S19" s="8">
        <v>66658.070000000007</v>
      </c>
      <c r="T19" s="8">
        <v>56465.760000000002</v>
      </c>
      <c r="U19" s="89">
        <f t="shared" si="4"/>
        <v>9507.5999999999985</v>
      </c>
      <c r="V19" s="8">
        <v>52037.16</v>
      </c>
      <c r="W19" s="8">
        <v>52541.63</v>
      </c>
      <c r="X19" s="8">
        <v>84029.64</v>
      </c>
      <c r="Y19" s="89">
        <f t="shared" si="5"/>
        <v>-31992.479999999996</v>
      </c>
      <c r="Z19" s="8">
        <v>210831.35999999999</v>
      </c>
      <c r="AA19" s="8">
        <v>207753.29</v>
      </c>
      <c r="AB19" s="8">
        <v>147535.07999999999</v>
      </c>
      <c r="AC19" s="89">
        <f t="shared" si="6"/>
        <v>63296.28</v>
      </c>
      <c r="AD19" s="8">
        <v>321280.11</v>
      </c>
      <c r="AE19" s="8">
        <v>320616.39</v>
      </c>
      <c r="AF19" s="8">
        <v>187930.04</v>
      </c>
      <c r="AG19" s="89">
        <f t="shared" si="7"/>
        <v>133350.06999999998</v>
      </c>
      <c r="AH19" s="8">
        <v>40259.4</v>
      </c>
      <c r="AI19" s="8">
        <v>39592.58</v>
      </c>
      <c r="AJ19" s="8">
        <v>47995.08</v>
      </c>
      <c r="AK19" s="89">
        <f t="shared" si="8"/>
        <v>-7735.68</v>
      </c>
      <c r="AL19" s="8">
        <v>114838.92</v>
      </c>
      <c r="AM19" s="8">
        <v>112062.38</v>
      </c>
      <c r="AN19" s="8">
        <v>57862.2</v>
      </c>
      <c r="AO19" s="89">
        <f t="shared" si="9"/>
        <v>56976.72</v>
      </c>
    </row>
    <row r="20" spans="1:41" x14ac:dyDescent="0.25">
      <c r="A20" s="78" t="s">
        <v>166</v>
      </c>
      <c r="B20" s="8">
        <v>81564.460000000006</v>
      </c>
      <c r="C20" s="8">
        <v>97221.42</v>
      </c>
      <c r="D20" s="83"/>
      <c r="E20" s="89">
        <f t="shared" si="0"/>
        <v>81564.460000000006</v>
      </c>
      <c r="F20" s="85">
        <v>313068.59000000003</v>
      </c>
      <c r="G20" s="8">
        <v>245247.03</v>
      </c>
      <c r="H20" s="8"/>
      <c r="I20" s="89">
        <f t="shared" si="1"/>
        <v>313068.59000000003</v>
      </c>
      <c r="J20" s="8">
        <v>490753.54</v>
      </c>
      <c r="K20" s="8">
        <v>451875.46</v>
      </c>
      <c r="L20" s="8"/>
      <c r="M20" s="89">
        <f t="shared" si="2"/>
        <v>490753.54</v>
      </c>
      <c r="N20" s="8">
        <v>230220.73</v>
      </c>
      <c r="O20" s="8">
        <v>181742.07999999999</v>
      </c>
      <c r="P20" s="8"/>
      <c r="Q20" s="89">
        <f t="shared" si="3"/>
        <v>230220.73</v>
      </c>
      <c r="R20" s="8">
        <v>176818.12</v>
      </c>
      <c r="S20" s="8">
        <v>190314.61</v>
      </c>
      <c r="T20" s="8"/>
      <c r="U20" s="89">
        <f t="shared" si="4"/>
        <v>176818.12</v>
      </c>
      <c r="V20" s="8">
        <v>127986.55</v>
      </c>
      <c r="W20" s="8">
        <v>113721.78</v>
      </c>
      <c r="X20" s="8"/>
      <c r="Y20" s="89">
        <f t="shared" si="5"/>
        <v>127986.55</v>
      </c>
      <c r="Z20" s="8">
        <v>743277.16</v>
      </c>
      <c r="AA20" s="8">
        <v>661509.44999999995</v>
      </c>
      <c r="AB20" s="8"/>
      <c r="AC20" s="89">
        <f t="shared" si="6"/>
        <v>743277.16</v>
      </c>
      <c r="AD20" s="8">
        <v>903936.37</v>
      </c>
      <c r="AE20" s="8">
        <v>765124.51</v>
      </c>
      <c r="AF20" s="8"/>
      <c r="AG20" s="89">
        <f t="shared" si="7"/>
        <v>903936.37</v>
      </c>
      <c r="AH20" s="8">
        <v>102540.87</v>
      </c>
      <c r="AI20" s="8">
        <v>91728.35</v>
      </c>
      <c r="AJ20" s="8"/>
      <c r="AK20" s="89">
        <f t="shared" si="8"/>
        <v>102540.87</v>
      </c>
      <c r="AL20" s="8">
        <v>273680.74</v>
      </c>
      <c r="AM20" s="8">
        <v>202841.61</v>
      </c>
      <c r="AN20" s="8"/>
      <c r="AO20" s="89">
        <f t="shared" si="9"/>
        <v>273680.74</v>
      </c>
    </row>
    <row r="21" spans="1:41" x14ac:dyDescent="0.25">
      <c r="A21" s="78" t="s">
        <v>167</v>
      </c>
      <c r="B21" s="8">
        <v>0</v>
      </c>
      <c r="C21" s="8">
        <v>0</v>
      </c>
      <c r="D21" s="83">
        <v>0</v>
      </c>
      <c r="E21" s="89">
        <f t="shared" si="0"/>
        <v>0</v>
      </c>
      <c r="F21" s="85">
        <v>5527.18</v>
      </c>
      <c r="G21" s="8">
        <v>5527.18</v>
      </c>
      <c r="H21" s="8">
        <v>14294.16</v>
      </c>
      <c r="I21" s="89">
        <f t="shared" si="1"/>
        <v>-8766.98</v>
      </c>
      <c r="J21" s="8">
        <v>4406.17</v>
      </c>
      <c r="K21" s="8">
        <v>4406.17</v>
      </c>
      <c r="L21" s="8">
        <v>0</v>
      </c>
      <c r="M21" s="89">
        <f t="shared" si="2"/>
        <v>4406.17</v>
      </c>
      <c r="N21" s="8">
        <v>137837.39000000001</v>
      </c>
      <c r="O21" s="8">
        <v>137837.39000000001</v>
      </c>
      <c r="P21" s="8">
        <v>41248.06</v>
      </c>
      <c r="Q21" s="89">
        <f t="shared" si="3"/>
        <v>96589.330000000016</v>
      </c>
      <c r="R21" s="8">
        <v>88358.46</v>
      </c>
      <c r="S21" s="8">
        <v>77865.7</v>
      </c>
      <c r="T21" s="8">
        <v>76878.94</v>
      </c>
      <c r="U21" s="89">
        <f t="shared" si="4"/>
        <v>11479.520000000004</v>
      </c>
      <c r="V21" s="8">
        <v>22584.19</v>
      </c>
      <c r="W21" s="8">
        <v>22584.19</v>
      </c>
      <c r="X21" s="8">
        <v>7690.03</v>
      </c>
      <c r="Y21" s="89">
        <f t="shared" si="5"/>
        <v>14894.16</v>
      </c>
      <c r="Z21" s="8">
        <v>3936.22</v>
      </c>
      <c r="AA21" s="8">
        <v>2557.92</v>
      </c>
      <c r="AB21" s="8">
        <v>0</v>
      </c>
      <c r="AC21" s="89">
        <f t="shared" si="6"/>
        <v>3936.22</v>
      </c>
      <c r="AD21" s="8">
        <v>29181.68</v>
      </c>
      <c r="AE21" s="8">
        <v>29181.68</v>
      </c>
      <c r="AF21" s="8">
        <v>8405.2199999999993</v>
      </c>
      <c r="AG21" s="89">
        <f t="shared" si="7"/>
        <v>20776.46</v>
      </c>
      <c r="AH21" s="8">
        <v>0</v>
      </c>
      <c r="AI21" s="8">
        <v>0</v>
      </c>
      <c r="AJ21" s="8">
        <v>0</v>
      </c>
      <c r="AK21" s="89">
        <f t="shared" si="8"/>
        <v>0</v>
      </c>
      <c r="AL21" s="8">
        <v>15080.22</v>
      </c>
      <c r="AM21" s="8">
        <v>15080.22</v>
      </c>
      <c r="AN21" s="8">
        <v>0</v>
      </c>
      <c r="AO21" s="89">
        <f t="shared" si="9"/>
        <v>15080.22</v>
      </c>
    </row>
    <row r="22" spans="1:41" x14ac:dyDescent="0.25">
      <c r="A22" s="78" t="s">
        <v>168</v>
      </c>
      <c r="B22" s="8">
        <v>0</v>
      </c>
      <c r="C22" s="8">
        <v>0</v>
      </c>
      <c r="D22" s="83"/>
      <c r="E22" s="89">
        <f t="shared" si="0"/>
        <v>0</v>
      </c>
      <c r="F22" s="85">
        <v>0</v>
      </c>
      <c r="G22" s="8">
        <v>0</v>
      </c>
      <c r="H22" s="8"/>
      <c r="I22" s="89">
        <f>F22-H22</f>
        <v>0</v>
      </c>
      <c r="J22" s="8">
        <v>0</v>
      </c>
      <c r="K22" s="8">
        <v>0</v>
      </c>
      <c r="L22" s="8"/>
      <c r="M22" s="89">
        <f>J22-L22</f>
        <v>0</v>
      </c>
      <c r="N22" s="8">
        <v>179676.9</v>
      </c>
      <c r="O22" s="8">
        <v>217174.89</v>
      </c>
      <c r="P22" s="8"/>
      <c r="Q22" s="89">
        <f>N22-P22</f>
        <v>179676.9</v>
      </c>
      <c r="R22" s="8">
        <v>54852.54</v>
      </c>
      <c r="S22" s="8">
        <v>25478.76</v>
      </c>
      <c r="T22" s="8"/>
      <c r="U22" s="89">
        <f>R22-T22</f>
        <v>54852.54</v>
      </c>
      <c r="V22" s="8">
        <v>12018.54</v>
      </c>
      <c r="W22" s="8">
        <v>12018.54</v>
      </c>
      <c r="X22" s="8"/>
      <c r="Y22" s="89">
        <f>V22-X22</f>
        <v>12018.54</v>
      </c>
      <c r="Z22" s="8">
        <v>17417.8</v>
      </c>
      <c r="AA22" s="8">
        <v>12903.22</v>
      </c>
      <c r="AB22" s="8"/>
      <c r="AC22" s="89">
        <f>Z22-AB22</f>
        <v>17417.8</v>
      </c>
      <c r="AD22" s="8">
        <v>6349.38</v>
      </c>
      <c r="AE22" s="8">
        <v>6349.38</v>
      </c>
      <c r="AF22" s="8"/>
      <c r="AG22" s="89">
        <f>AD22-AF22</f>
        <v>6349.38</v>
      </c>
      <c r="AH22" s="8">
        <v>0</v>
      </c>
      <c r="AI22" s="8">
        <v>0</v>
      </c>
      <c r="AJ22" s="8"/>
      <c r="AK22" s="89">
        <f>AH22-AJ22</f>
        <v>0</v>
      </c>
      <c r="AL22" s="8">
        <v>5174.3999999999996</v>
      </c>
      <c r="AM22" s="8">
        <v>5174.3999999999996</v>
      </c>
      <c r="AN22" s="8"/>
      <c r="AO22" s="89">
        <f>AL22-AN22</f>
        <v>5174.3999999999996</v>
      </c>
    </row>
    <row r="23" spans="1:41" x14ac:dyDescent="0.25">
      <c r="A23" s="78" t="s">
        <v>169</v>
      </c>
      <c r="B23" s="8">
        <v>55200</v>
      </c>
      <c r="C23" s="8">
        <v>47250</v>
      </c>
      <c r="D23" s="83">
        <v>55200</v>
      </c>
      <c r="E23" s="89">
        <f t="shared" si="0"/>
        <v>0</v>
      </c>
      <c r="F23" s="85">
        <v>617916.81999999995</v>
      </c>
      <c r="G23" s="8">
        <v>571666.74</v>
      </c>
      <c r="H23" s="8">
        <v>617916.81999999995</v>
      </c>
      <c r="I23" s="89">
        <f t="shared" si="1"/>
        <v>0</v>
      </c>
      <c r="J23" s="8">
        <v>0</v>
      </c>
      <c r="K23" s="8">
        <v>0</v>
      </c>
      <c r="L23" s="8">
        <v>0</v>
      </c>
      <c r="M23" s="89">
        <f t="shared" si="2"/>
        <v>0</v>
      </c>
      <c r="N23" s="8">
        <v>182848.88</v>
      </c>
      <c r="O23" s="8">
        <v>149057.26</v>
      </c>
      <c r="P23" s="8">
        <v>182848.88</v>
      </c>
      <c r="Q23" s="89">
        <f t="shared" si="3"/>
        <v>0</v>
      </c>
      <c r="R23" s="8">
        <v>0</v>
      </c>
      <c r="S23" s="8">
        <v>0</v>
      </c>
      <c r="T23" s="8">
        <v>0</v>
      </c>
      <c r="U23" s="89">
        <f t="shared" si="4"/>
        <v>0</v>
      </c>
      <c r="V23" s="8">
        <v>0</v>
      </c>
      <c r="W23" s="8">
        <v>0</v>
      </c>
      <c r="X23" s="8">
        <v>0</v>
      </c>
      <c r="Y23" s="89">
        <f t="shared" si="5"/>
        <v>0</v>
      </c>
      <c r="Z23" s="8">
        <v>0</v>
      </c>
      <c r="AA23" s="8">
        <v>0</v>
      </c>
      <c r="AB23" s="8">
        <v>0</v>
      </c>
      <c r="AC23" s="89">
        <f t="shared" si="6"/>
        <v>0</v>
      </c>
      <c r="AD23" s="8">
        <v>0</v>
      </c>
      <c r="AE23" s="8">
        <v>0</v>
      </c>
      <c r="AF23" s="8">
        <v>0</v>
      </c>
      <c r="AG23" s="89">
        <f t="shared" si="7"/>
        <v>0</v>
      </c>
      <c r="AH23" s="8">
        <v>0</v>
      </c>
      <c r="AI23" s="8">
        <v>0</v>
      </c>
      <c r="AJ23" s="8">
        <v>0</v>
      </c>
      <c r="AK23" s="89">
        <f t="shared" si="8"/>
        <v>0</v>
      </c>
      <c r="AL23" s="8">
        <v>0</v>
      </c>
      <c r="AM23" s="8">
        <v>0</v>
      </c>
      <c r="AN23" s="8">
        <v>0</v>
      </c>
      <c r="AO23" s="89">
        <f t="shared" si="9"/>
        <v>0</v>
      </c>
    </row>
    <row r="24" spans="1:41" ht="15.75" thickBot="1" x14ac:dyDescent="0.3">
      <c r="A24" s="77" t="s">
        <v>96</v>
      </c>
      <c r="B24" s="65">
        <v>4738867.4700000007</v>
      </c>
      <c r="C24" s="65">
        <v>4849612.1900000004</v>
      </c>
      <c r="D24" s="84">
        <f>SUM(D3:D23)</f>
        <v>5423219.7600000007</v>
      </c>
      <c r="E24" s="90">
        <f t="shared" si="0"/>
        <v>-684352.29</v>
      </c>
      <c r="F24" s="86">
        <v>29793706.060000002</v>
      </c>
      <c r="G24" s="65">
        <v>28864413.510000002</v>
      </c>
      <c r="H24" s="84">
        <f>SUM(H3:H23)</f>
        <v>30484858.600000001</v>
      </c>
      <c r="I24" s="90">
        <f t="shared" si="1"/>
        <v>-691152.53999999911</v>
      </c>
      <c r="J24" s="65">
        <v>17990900.530000001</v>
      </c>
      <c r="K24" s="65">
        <v>17340369.830000002</v>
      </c>
      <c r="L24" s="84">
        <f>SUM(L3:L23)</f>
        <v>25190108.649999999</v>
      </c>
      <c r="M24" s="90">
        <f t="shared" si="2"/>
        <v>-7199208.1199999973</v>
      </c>
      <c r="N24" s="65">
        <v>17461555.199999996</v>
      </c>
      <c r="O24" s="65">
        <v>16946150.680000003</v>
      </c>
      <c r="P24" s="84">
        <f>SUM(P3:P23)</f>
        <v>19862256.529999997</v>
      </c>
      <c r="Q24" s="90">
        <f t="shared" si="3"/>
        <v>-2400701.3300000019</v>
      </c>
      <c r="R24" s="65">
        <v>9386456.0799999982</v>
      </c>
      <c r="S24" s="84">
        <f t="shared" ref="S24:T24" si="10">SUM(S3:S23)</f>
        <v>9281693.6199999973</v>
      </c>
      <c r="T24" s="84">
        <f t="shared" si="10"/>
        <v>10096646.579999998</v>
      </c>
      <c r="U24" s="90">
        <f t="shared" si="4"/>
        <v>-710190.5</v>
      </c>
      <c r="V24" s="65">
        <v>6386762.79</v>
      </c>
      <c r="W24" s="65">
        <v>6383671.4000000004</v>
      </c>
      <c r="X24" s="84">
        <f t="shared" ref="X24" si="11">SUM(X3:X23)</f>
        <v>7496275.8599999994</v>
      </c>
      <c r="Y24" s="90">
        <f t="shared" si="5"/>
        <v>-1109513.0699999994</v>
      </c>
      <c r="Z24" s="65">
        <v>27655620.449999999</v>
      </c>
      <c r="AA24" s="65">
        <v>26796236.77</v>
      </c>
      <c r="AB24" s="84">
        <f t="shared" ref="AB24" si="12">SUM(AB3:AB23)</f>
        <v>27991803.689999998</v>
      </c>
      <c r="AC24" s="90">
        <f t="shared" si="6"/>
        <v>-336183.23999999836</v>
      </c>
      <c r="AD24" s="65">
        <v>44037437.780000009</v>
      </c>
      <c r="AE24" s="65">
        <v>42754823.639999993</v>
      </c>
      <c r="AF24" s="84">
        <f t="shared" ref="AF24" si="13">SUM(AF3:AF23)</f>
        <v>43851636.229999997</v>
      </c>
      <c r="AG24" s="90">
        <f t="shared" si="7"/>
        <v>185801.55000001192</v>
      </c>
      <c r="AH24" s="65">
        <v>5013215.24</v>
      </c>
      <c r="AI24" s="65">
        <v>4844071.4799999995</v>
      </c>
      <c r="AJ24" s="84">
        <f t="shared" ref="AJ24" si="14">SUM(AJ3:AJ23)</f>
        <v>5449681.7899999991</v>
      </c>
      <c r="AK24" s="90">
        <f t="shared" si="8"/>
        <v>-436466.54999999888</v>
      </c>
      <c r="AL24" s="65">
        <v>14544808.760000004</v>
      </c>
      <c r="AM24" s="65">
        <v>13798505.51</v>
      </c>
      <c r="AN24" s="84">
        <f t="shared" ref="AN24" si="15">SUM(AN3:AN23)</f>
        <v>15716580.629999999</v>
      </c>
      <c r="AO24" s="90">
        <f t="shared" si="9"/>
        <v>-1171771.8699999955</v>
      </c>
    </row>
  </sheetData>
  <mergeCells count="10">
    <mergeCell ref="Z1:AB1"/>
    <mergeCell ref="AD1:AF1"/>
    <mergeCell ref="AH1:AJ1"/>
    <mergeCell ref="AL1:AN1"/>
    <mergeCell ref="B1:D1"/>
    <mergeCell ref="F1:H1"/>
    <mergeCell ref="J1:L1"/>
    <mergeCell ref="N1:P1"/>
    <mergeCell ref="R1:T1"/>
    <mergeCell ref="V1:X1"/>
  </mergeCell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zoomScaleNormal="100" workbookViewId="0">
      <pane ySplit="3" topLeftCell="A4" activePane="bottomLeft" state="frozen"/>
      <selection sqref="A1:C1"/>
      <selection pane="bottomLeft" sqref="A1:C1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155" t="s">
        <v>97</v>
      </c>
      <c r="B1" s="155"/>
      <c r="C1" s="155"/>
      <c r="D1" s="16"/>
      <c r="E1" s="21"/>
      <c r="F1" s="21"/>
    </row>
    <row r="2" spans="1:8" ht="6.75" customHeight="1" thickBot="1" x14ac:dyDescent="0.3"/>
    <row r="3" spans="1:8" ht="24.75" customHeight="1" thickBot="1" x14ac:dyDescent="0.3">
      <c r="A3" s="159" t="s">
        <v>24</v>
      </c>
      <c r="B3" s="159"/>
      <c r="C3" s="159"/>
      <c r="D3" s="23"/>
      <c r="E3" s="1" t="s">
        <v>91</v>
      </c>
      <c r="F3" s="20"/>
    </row>
    <row r="4" spans="1:8" ht="6" customHeight="1" x14ac:dyDescent="0.25"/>
    <row r="5" spans="1:8" x14ac:dyDescent="0.25">
      <c r="A5" s="153" t="s">
        <v>110</v>
      </c>
      <c r="B5" s="157" t="s">
        <v>145</v>
      </c>
      <c r="C5" s="158"/>
      <c r="E5" s="5"/>
      <c r="F5" s="6"/>
    </row>
    <row r="6" spans="1:8" x14ac:dyDescent="0.25">
      <c r="A6" s="154"/>
      <c r="B6" s="25" t="s">
        <v>98</v>
      </c>
      <c r="C6" s="25" t="s">
        <v>99</v>
      </c>
      <c r="E6" s="5"/>
      <c r="F6" s="6"/>
    </row>
    <row r="7" spans="1:8" s="128" customFormat="1" ht="12.75" x14ac:dyDescent="0.2">
      <c r="A7" s="126" t="s">
        <v>139</v>
      </c>
      <c r="B7" s="127">
        <v>3428602.74</v>
      </c>
      <c r="C7" s="135">
        <v>3320947.57</v>
      </c>
      <c r="E7" s="33"/>
      <c r="F7" s="36"/>
      <c r="G7" s="36"/>
      <c r="H7" s="139"/>
    </row>
    <row r="8" spans="1:8" s="128" customFormat="1" ht="25.5" x14ac:dyDescent="0.2">
      <c r="A8" s="126" t="s">
        <v>113</v>
      </c>
      <c r="B8" s="127">
        <v>311047.82</v>
      </c>
      <c r="C8" s="135">
        <v>296225.36</v>
      </c>
      <c r="E8" s="33"/>
      <c r="F8" s="33"/>
      <c r="G8" s="33"/>
      <c r="H8" s="139"/>
    </row>
    <row r="9" spans="1:8" s="128" customFormat="1" ht="12.75" x14ac:dyDescent="0.25">
      <c r="A9" s="126" t="s">
        <v>140</v>
      </c>
      <c r="B9" s="135">
        <v>1673911.62</v>
      </c>
      <c r="C9" s="135">
        <v>1623283.88</v>
      </c>
      <c r="E9" s="33"/>
      <c r="F9" s="36"/>
      <c r="G9" s="36"/>
    </row>
    <row r="10" spans="1:8" s="128" customFormat="1" ht="25.5" x14ac:dyDescent="0.2">
      <c r="A10" s="126" t="s">
        <v>129</v>
      </c>
      <c r="B10" s="127">
        <v>527069.22</v>
      </c>
      <c r="C10" s="135">
        <v>509909.6</v>
      </c>
      <c r="E10" s="33"/>
      <c r="F10" s="36"/>
      <c r="G10" s="36"/>
      <c r="H10" s="139"/>
    </row>
    <row r="11" spans="1:8" s="128" customFormat="1" ht="12.75" x14ac:dyDescent="0.2">
      <c r="A11" s="126" t="s">
        <v>111</v>
      </c>
      <c r="B11" s="127">
        <v>435695.27</v>
      </c>
      <c r="C11" s="135">
        <v>421602.32</v>
      </c>
      <c r="E11" s="33"/>
      <c r="F11" s="36"/>
      <c r="G11" s="36"/>
      <c r="H11" s="139"/>
    </row>
    <row r="12" spans="1:8" s="128" customFormat="1" ht="12.75" x14ac:dyDescent="0.2">
      <c r="A12" s="126" t="s">
        <v>102</v>
      </c>
      <c r="B12" s="127">
        <v>89575.679999999993</v>
      </c>
      <c r="C12" s="135">
        <v>87357.96</v>
      </c>
      <c r="E12" s="33"/>
      <c r="F12" s="36"/>
      <c r="G12" s="36"/>
      <c r="H12" s="139"/>
    </row>
    <row r="13" spans="1:8" s="128" customFormat="1" ht="12.75" x14ac:dyDescent="0.2">
      <c r="A13" s="126" t="s">
        <v>103</v>
      </c>
      <c r="B13" s="127">
        <v>0</v>
      </c>
      <c r="C13" s="135">
        <v>0</v>
      </c>
      <c r="E13" s="33"/>
      <c r="F13" s="33"/>
      <c r="G13" s="33"/>
      <c r="H13" s="139"/>
    </row>
    <row r="14" spans="1:8" s="128" customFormat="1" ht="12.75" x14ac:dyDescent="0.2">
      <c r="A14" s="126" t="s">
        <v>112</v>
      </c>
      <c r="B14" s="127">
        <v>810846.43</v>
      </c>
      <c r="C14" s="135">
        <v>772054.12</v>
      </c>
      <c r="E14" s="33"/>
      <c r="F14" s="36"/>
      <c r="G14" s="36"/>
      <c r="H14" s="139"/>
    </row>
    <row r="15" spans="1:8" s="128" customFormat="1" ht="12.75" x14ac:dyDescent="0.25">
      <c r="A15" s="126" t="s">
        <v>141</v>
      </c>
      <c r="B15" s="135">
        <v>13200</v>
      </c>
      <c r="C15" s="135">
        <v>13200</v>
      </c>
      <c r="E15" s="33"/>
      <c r="F15" s="36"/>
      <c r="G15" s="36"/>
    </row>
    <row r="16" spans="1:8" s="128" customFormat="1" ht="12.75" x14ac:dyDescent="0.25">
      <c r="A16" s="126" t="s">
        <v>114</v>
      </c>
      <c r="B16" s="135">
        <v>942902.16</v>
      </c>
      <c r="C16" s="135">
        <v>907255.62</v>
      </c>
      <c r="E16" s="33"/>
      <c r="F16" s="36"/>
      <c r="G16" s="36"/>
    </row>
    <row r="17" spans="1:8" s="128" customFormat="1" ht="12.75" x14ac:dyDescent="0.25">
      <c r="A17" s="126" t="s">
        <v>142</v>
      </c>
      <c r="B17" s="135">
        <v>223808.1</v>
      </c>
      <c r="C17" s="135">
        <v>215958.84</v>
      </c>
      <c r="E17" s="33"/>
      <c r="F17" s="46"/>
      <c r="G17" s="46"/>
    </row>
    <row r="18" spans="1:8" s="128" customFormat="1" ht="12.75" x14ac:dyDescent="0.2">
      <c r="A18" s="126" t="s">
        <v>115</v>
      </c>
      <c r="B18" s="127">
        <v>0</v>
      </c>
      <c r="C18" s="135">
        <v>0</v>
      </c>
      <c r="E18" s="33"/>
      <c r="F18" s="33"/>
      <c r="G18" s="33"/>
      <c r="H18" s="139"/>
    </row>
    <row r="19" spans="1:8" s="128" customFormat="1" ht="12.75" x14ac:dyDescent="0.25">
      <c r="A19" s="126" t="s">
        <v>372</v>
      </c>
      <c r="B19" s="135">
        <v>181577.37</v>
      </c>
      <c r="C19" s="135">
        <v>176041.25</v>
      </c>
      <c r="E19" s="33"/>
      <c r="F19" s="36"/>
      <c r="G19" s="36"/>
    </row>
    <row r="20" spans="1:8" s="128" customFormat="1" ht="12.75" x14ac:dyDescent="0.25">
      <c r="A20" s="126" t="s">
        <v>143</v>
      </c>
      <c r="B20" s="127">
        <v>0</v>
      </c>
      <c r="C20" s="135">
        <v>0</v>
      </c>
      <c r="E20" s="33"/>
      <c r="F20" s="33"/>
      <c r="G20" s="33"/>
    </row>
    <row r="21" spans="1:8" s="128" customFormat="1" ht="25.5" x14ac:dyDescent="0.25">
      <c r="A21" s="126" t="s">
        <v>116</v>
      </c>
      <c r="B21" s="127">
        <v>2784660.98</v>
      </c>
      <c r="C21" s="135">
        <v>2687105.86</v>
      </c>
      <c r="E21" s="33"/>
      <c r="F21" s="33"/>
      <c r="G21" s="33"/>
    </row>
    <row r="22" spans="1:8" s="128" customFormat="1" ht="25.5" x14ac:dyDescent="0.25">
      <c r="A22" s="126" t="s">
        <v>117</v>
      </c>
      <c r="B22" s="127">
        <v>9240059.4199999999</v>
      </c>
      <c r="C22" s="135">
        <v>8743841.7799999993</v>
      </c>
      <c r="E22" s="33"/>
      <c r="F22" s="33"/>
      <c r="G22" s="33"/>
    </row>
    <row r="23" spans="1:8" s="128" customFormat="1" ht="12.75" x14ac:dyDescent="0.25">
      <c r="A23" s="126" t="s">
        <v>118</v>
      </c>
      <c r="B23" s="135">
        <v>161565.72</v>
      </c>
      <c r="C23" s="135">
        <v>157117.89000000001</v>
      </c>
      <c r="E23" s="33"/>
      <c r="F23" s="46"/>
      <c r="G23" s="46"/>
    </row>
    <row r="24" spans="1:8" s="128" customFormat="1" ht="12.75" x14ac:dyDescent="0.2">
      <c r="A24" s="126" t="s">
        <v>119</v>
      </c>
      <c r="B24" s="127">
        <v>359483.39</v>
      </c>
      <c r="C24" s="135">
        <v>333861.73</v>
      </c>
      <c r="E24" s="33"/>
      <c r="F24" s="46"/>
      <c r="G24" s="46"/>
      <c r="H24" s="139"/>
    </row>
    <row r="25" spans="1:8" s="128" customFormat="1" ht="12.75" x14ac:dyDescent="0.25">
      <c r="A25" s="126" t="s">
        <v>120</v>
      </c>
      <c r="B25" s="135">
        <v>21387.18</v>
      </c>
      <c r="C25" s="135">
        <v>0</v>
      </c>
      <c r="E25" s="33"/>
      <c r="F25" s="33"/>
      <c r="G25" s="46"/>
    </row>
    <row r="26" spans="1:8" s="128" customFormat="1" ht="12.75" x14ac:dyDescent="0.2">
      <c r="A26" s="126" t="s">
        <v>180</v>
      </c>
      <c r="B26" s="127">
        <v>0</v>
      </c>
      <c r="C26" s="135">
        <v>0</v>
      </c>
      <c r="E26" s="33"/>
      <c r="F26" s="140"/>
      <c r="G26" s="140"/>
      <c r="H26" s="139"/>
    </row>
    <row r="27" spans="1:8" s="128" customFormat="1" ht="12.75" x14ac:dyDescent="0.2">
      <c r="A27" s="126" t="s">
        <v>100</v>
      </c>
      <c r="B27" s="127">
        <v>121919.4</v>
      </c>
      <c r="C27" s="135">
        <v>104967.1</v>
      </c>
      <c r="E27" s="33"/>
      <c r="F27" s="141"/>
      <c r="G27" s="141"/>
      <c r="H27" s="139"/>
    </row>
    <row r="28" spans="1:8" x14ac:dyDescent="0.2">
      <c r="A28" s="17" t="s">
        <v>144</v>
      </c>
      <c r="B28" s="28">
        <f>SUM(B7:B27)</f>
        <v>21327312.499999996</v>
      </c>
      <c r="C28" s="28">
        <f>SUM(C7:C27)</f>
        <v>20370730.879999999</v>
      </c>
      <c r="E28" s="52"/>
      <c r="F28" s="53"/>
      <c r="G28" s="53"/>
    </row>
    <row r="29" spans="1:8" ht="15" x14ac:dyDescent="0.25">
      <c r="B29" s="18"/>
      <c r="C29" s="18"/>
    </row>
    <row r="30" spans="1:8" x14ac:dyDescent="0.25">
      <c r="A30" s="25" t="s">
        <v>110</v>
      </c>
      <c r="B30" s="26" t="s">
        <v>146</v>
      </c>
    </row>
    <row r="31" spans="1:8" s="128" customFormat="1" ht="12.75" x14ac:dyDescent="0.2">
      <c r="A31" s="126" t="s">
        <v>147</v>
      </c>
      <c r="B31" s="127">
        <f>SUM(B32:B40)</f>
        <v>4115023.59</v>
      </c>
      <c r="E31" s="33"/>
      <c r="F31" s="138"/>
      <c r="G31" s="139"/>
      <c r="H31" s="139"/>
    </row>
    <row r="32" spans="1:8" s="128" customFormat="1" ht="12.75" x14ac:dyDescent="0.2">
      <c r="A32" s="129" t="s">
        <v>121</v>
      </c>
      <c r="B32" s="130">
        <v>566808.96</v>
      </c>
      <c r="E32" s="33"/>
      <c r="F32" s="46"/>
      <c r="G32" s="139"/>
      <c r="H32" s="139"/>
    </row>
    <row r="33" spans="1:8" s="128" customFormat="1" ht="12.75" x14ac:dyDescent="0.2">
      <c r="A33" s="129" t="s">
        <v>122</v>
      </c>
      <c r="B33" s="130">
        <v>524430.72</v>
      </c>
      <c r="E33" s="33"/>
      <c r="F33" s="36"/>
      <c r="G33" s="139"/>
      <c r="H33" s="139"/>
    </row>
    <row r="34" spans="1:8" s="128" customFormat="1" ht="25.5" x14ac:dyDescent="0.2">
      <c r="A34" s="129" t="s">
        <v>123</v>
      </c>
      <c r="B34" s="130">
        <v>554890.07999999996</v>
      </c>
      <c r="E34" s="33"/>
      <c r="F34" s="33"/>
      <c r="G34" s="139"/>
      <c r="H34" s="139"/>
    </row>
    <row r="35" spans="1:8" s="128" customFormat="1" ht="25.5" x14ac:dyDescent="0.2">
      <c r="A35" s="129" t="s">
        <v>124</v>
      </c>
      <c r="B35" s="130">
        <v>68864.639999999999</v>
      </c>
      <c r="E35" s="33"/>
      <c r="F35" s="33"/>
      <c r="G35" s="139"/>
      <c r="H35" s="139"/>
    </row>
    <row r="36" spans="1:8" s="128" customFormat="1" ht="12.75" x14ac:dyDescent="0.2">
      <c r="A36" s="129" t="s">
        <v>125</v>
      </c>
      <c r="B36" s="130">
        <v>21189.119999999999</v>
      </c>
      <c r="E36" s="33"/>
      <c r="F36" s="36"/>
      <c r="G36" s="139"/>
      <c r="H36" s="139"/>
    </row>
    <row r="37" spans="1:8" s="128" customFormat="1" ht="12.75" x14ac:dyDescent="0.2">
      <c r="A37" s="129" t="s">
        <v>126</v>
      </c>
      <c r="B37" s="130">
        <v>149899.85999999999</v>
      </c>
      <c r="E37" s="33"/>
      <c r="F37" s="36"/>
      <c r="G37" s="139"/>
      <c r="H37" s="139"/>
    </row>
    <row r="38" spans="1:8" s="128" customFormat="1" ht="12.75" x14ac:dyDescent="0.2">
      <c r="A38" s="129" t="s">
        <v>127</v>
      </c>
      <c r="B38" s="130">
        <v>2032085.49</v>
      </c>
      <c r="E38" s="33"/>
      <c r="F38" s="36"/>
      <c r="G38" s="139"/>
      <c r="H38" s="139"/>
    </row>
    <row r="39" spans="1:8" s="128" customFormat="1" ht="12.75" x14ac:dyDescent="0.2">
      <c r="A39" s="129" t="s">
        <v>128</v>
      </c>
      <c r="B39" s="130">
        <v>126688.32000000001</v>
      </c>
      <c r="E39" s="33"/>
      <c r="F39" s="36"/>
      <c r="G39" s="139"/>
      <c r="H39" s="139"/>
    </row>
    <row r="40" spans="1:8" s="128" customFormat="1" ht="25.5" x14ac:dyDescent="0.2">
      <c r="A40" s="129" t="s">
        <v>131</v>
      </c>
      <c r="B40" s="130">
        <v>70166.399999999994</v>
      </c>
      <c r="E40" s="33"/>
      <c r="F40" s="46"/>
      <c r="G40" s="139"/>
      <c r="H40" s="139"/>
    </row>
    <row r="41" spans="1:8" s="128" customFormat="1" ht="12.75" x14ac:dyDescent="0.2">
      <c r="A41" s="126" t="s">
        <v>148</v>
      </c>
      <c r="B41" s="127">
        <v>383619</v>
      </c>
      <c r="E41" s="33"/>
      <c r="F41" s="36"/>
      <c r="G41" s="139"/>
      <c r="H41" s="139"/>
    </row>
    <row r="42" spans="1:8" s="128" customFormat="1" ht="25.5" x14ac:dyDescent="0.2">
      <c r="A42" s="126" t="s">
        <v>101</v>
      </c>
      <c r="B42" s="127">
        <v>527079.36</v>
      </c>
      <c r="E42" s="33"/>
      <c r="F42" s="46"/>
      <c r="G42" s="139"/>
      <c r="H42" s="139"/>
    </row>
    <row r="43" spans="1:8" s="128" customFormat="1" ht="12.75" x14ac:dyDescent="0.2">
      <c r="A43" s="126" t="s">
        <v>130</v>
      </c>
      <c r="B43" s="127">
        <v>435701.28</v>
      </c>
      <c r="E43" s="33"/>
      <c r="F43" s="46"/>
      <c r="G43" s="139"/>
      <c r="H43" s="139"/>
    </row>
    <row r="44" spans="1:8" s="128" customFormat="1" ht="12.75" x14ac:dyDescent="0.2">
      <c r="A44" s="126" t="s">
        <v>336</v>
      </c>
      <c r="B44" s="127">
        <v>90053.759999999995</v>
      </c>
      <c r="E44" s="33"/>
      <c r="F44" s="46"/>
      <c r="G44" s="139"/>
      <c r="H44" s="139"/>
    </row>
    <row r="45" spans="1:8" s="128" customFormat="1" ht="12.75" x14ac:dyDescent="0.2">
      <c r="A45" s="126" t="s">
        <v>337</v>
      </c>
      <c r="B45" s="127">
        <v>0</v>
      </c>
      <c r="E45" s="33"/>
      <c r="F45" s="33"/>
      <c r="G45" s="139"/>
      <c r="H45" s="139"/>
    </row>
    <row r="46" spans="1:8" s="128" customFormat="1" ht="12.75" x14ac:dyDescent="0.2">
      <c r="A46" s="126" t="s">
        <v>338</v>
      </c>
      <c r="B46" s="127">
        <v>781848.17</v>
      </c>
      <c r="E46" s="33"/>
      <c r="F46" s="36"/>
      <c r="G46" s="139"/>
      <c r="H46" s="139"/>
    </row>
    <row r="47" spans="1:8" s="128" customFormat="1" ht="12.75" x14ac:dyDescent="0.2">
      <c r="A47" s="126" t="s">
        <v>104</v>
      </c>
      <c r="B47" s="127">
        <v>33102.959999999999</v>
      </c>
      <c r="E47" s="33"/>
      <c r="F47" s="36"/>
      <c r="G47" s="139"/>
      <c r="H47" s="139"/>
    </row>
    <row r="48" spans="1:8" s="128" customFormat="1" ht="12.75" x14ac:dyDescent="0.2">
      <c r="A48" s="126" t="s">
        <v>339</v>
      </c>
      <c r="B48" s="127">
        <v>942915.84</v>
      </c>
      <c r="E48" s="33"/>
      <c r="F48" s="46"/>
      <c r="G48" s="139"/>
      <c r="H48" s="139"/>
    </row>
    <row r="49" spans="1:8" s="128" customFormat="1" ht="12.75" x14ac:dyDescent="0.2">
      <c r="A49" s="126" t="s">
        <v>340</v>
      </c>
      <c r="B49" s="127">
        <v>223808.1</v>
      </c>
      <c r="E49" s="33"/>
      <c r="F49" s="36"/>
      <c r="G49" s="139"/>
      <c r="H49" s="139"/>
    </row>
    <row r="50" spans="1:8" s="128" customFormat="1" ht="12.75" x14ac:dyDescent="0.2">
      <c r="A50" s="131" t="s">
        <v>341</v>
      </c>
      <c r="B50" s="127">
        <v>0</v>
      </c>
      <c r="E50" s="33"/>
      <c r="F50" s="33"/>
      <c r="G50" s="139"/>
      <c r="H50" s="139"/>
    </row>
    <row r="51" spans="1:8" s="128" customFormat="1" ht="12.75" x14ac:dyDescent="0.2">
      <c r="A51" s="126" t="s">
        <v>371</v>
      </c>
      <c r="B51" s="127">
        <v>164096.16</v>
      </c>
      <c r="E51" s="33"/>
      <c r="F51" s="33"/>
      <c r="G51" s="139"/>
      <c r="H51" s="139"/>
    </row>
    <row r="52" spans="1:8" s="128" customFormat="1" ht="12.75" x14ac:dyDescent="0.2">
      <c r="A52" s="131" t="s">
        <v>343</v>
      </c>
      <c r="B52" s="132">
        <v>0</v>
      </c>
      <c r="E52" s="33"/>
      <c r="F52" s="33"/>
      <c r="G52" s="139"/>
      <c r="H52" s="139"/>
    </row>
    <row r="53" spans="1:8" s="128" customFormat="1" ht="25.5" x14ac:dyDescent="0.2">
      <c r="A53" s="126" t="s">
        <v>346</v>
      </c>
      <c r="B53" s="127">
        <v>3545072.17</v>
      </c>
      <c r="E53" s="33"/>
      <c r="F53" s="33"/>
      <c r="G53" s="139"/>
      <c r="H53" s="139"/>
    </row>
    <row r="54" spans="1:8" s="128" customFormat="1" ht="12.75" x14ac:dyDescent="0.25">
      <c r="A54" s="133" t="s">
        <v>134</v>
      </c>
      <c r="B54" s="130">
        <v>64992.36</v>
      </c>
      <c r="E54" s="33"/>
      <c r="F54" s="33"/>
    </row>
    <row r="55" spans="1:8" s="128" customFormat="1" ht="12.75" x14ac:dyDescent="0.2">
      <c r="A55" s="133" t="s">
        <v>181</v>
      </c>
      <c r="B55" s="130">
        <v>111843.38</v>
      </c>
      <c r="F55" s="140"/>
      <c r="H55" s="139"/>
    </row>
    <row r="56" spans="1:8" s="128" customFormat="1" ht="12.75" x14ac:dyDescent="0.2">
      <c r="A56" s="126" t="s">
        <v>344</v>
      </c>
      <c r="B56" s="127">
        <v>9010306.4000000004</v>
      </c>
      <c r="E56" s="33"/>
      <c r="F56" s="33"/>
      <c r="H56" s="139"/>
    </row>
    <row r="57" spans="1:8" s="128" customFormat="1" ht="12.75" x14ac:dyDescent="0.2">
      <c r="A57" s="133" t="s">
        <v>135</v>
      </c>
      <c r="B57" s="130">
        <v>134212.07999999999</v>
      </c>
      <c r="F57" s="33"/>
      <c r="H57" s="139"/>
    </row>
    <row r="58" spans="1:8" s="128" customFormat="1" ht="12.75" x14ac:dyDescent="0.2">
      <c r="A58" s="126" t="s">
        <v>345</v>
      </c>
      <c r="B58" s="127">
        <v>151128.72</v>
      </c>
      <c r="E58" s="33"/>
      <c r="F58" s="33"/>
      <c r="G58" s="139"/>
      <c r="H58" s="139"/>
    </row>
    <row r="59" spans="1:8" s="128" customFormat="1" ht="12.75" x14ac:dyDescent="0.2">
      <c r="A59" s="131" t="s">
        <v>107</v>
      </c>
      <c r="B59" s="132">
        <v>0</v>
      </c>
      <c r="E59" s="33"/>
      <c r="F59" s="33"/>
      <c r="G59" s="139"/>
      <c r="H59" s="139"/>
    </row>
    <row r="60" spans="1:8" s="128" customFormat="1" ht="12.75" x14ac:dyDescent="0.2">
      <c r="A60" s="126" t="s">
        <v>108</v>
      </c>
      <c r="B60" s="127">
        <v>22990.639999999999</v>
      </c>
      <c r="E60" s="33"/>
      <c r="F60" s="36"/>
      <c r="H60" s="139"/>
    </row>
    <row r="61" spans="1:8" s="128" customFormat="1" ht="12.75" x14ac:dyDescent="0.2">
      <c r="A61" s="131" t="s">
        <v>109</v>
      </c>
      <c r="B61" s="127">
        <v>121919.4</v>
      </c>
      <c r="E61" s="33"/>
      <c r="F61" s="141"/>
      <c r="G61" s="139"/>
      <c r="H61" s="139"/>
    </row>
    <row r="62" spans="1:8" s="128" customFormat="1" ht="25.5" x14ac:dyDescent="0.2">
      <c r="A62" s="126" t="s">
        <v>185</v>
      </c>
      <c r="B62" s="134">
        <v>0</v>
      </c>
      <c r="E62" s="33"/>
      <c r="F62" s="33"/>
      <c r="G62" s="139"/>
      <c r="H62" s="139"/>
    </row>
    <row r="63" spans="1:8" x14ac:dyDescent="0.25">
      <c r="A63" s="17" t="s">
        <v>149</v>
      </c>
      <c r="B63" s="27">
        <f>B31+B41+B42+B43+B46+B44+B45+B47+B49+B48+B51+B58+B53+B50+B56+B52+B59+B60+B61+B62</f>
        <v>20548665.549999997</v>
      </c>
      <c r="E63" s="40"/>
      <c r="F63" s="48"/>
    </row>
    <row r="64" spans="1:8" ht="4.5" customHeight="1" x14ac:dyDescent="0.25">
      <c r="B64" s="2"/>
      <c r="E64" s="40"/>
      <c r="F64" s="48"/>
    </row>
    <row r="65" spans="1:2" x14ac:dyDescent="0.25">
      <c r="A65" s="17" t="s">
        <v>137</v>
      </c>
      <c r="B65" s="27">
        <f>C28-B63</f>
        <v>-177934.66999999806</v>
      </c>
    </row>
  </sheetData>
  <mergeCells count="4">
    <mergeCell ref="A1:C1"/>
    <mergeCell ref="A3:C3"/>
    <mergeCell ref="A5:A6"/>
    <mergeCell ref="B5:C5"/>
  </mergeCells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scale="8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zoomScaleNormal="100" workbookViewId="0">
      <pane ySplit="3" topLeftCell="A4" activePane="bottomLeft" state="frozen"/>
      <selection sqref="A1:C1"/>
      <selection pane="bottomLeft" sqref="A1:C1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155" t="s">
        <v>97</v>
      </c>
      <c r="B1" s="155"/>
      <c r="C1" s="155"/>
      <c r="D1" s="16"/>
      <c r="E1" s="21"/>
      <c r="F1" s="21"/>
    </row>
    <row r="2" spans="1:8" ht="6.75" customHeight="1" thickBot="1" x14ac:dyDescent="0.3"/>
    <row r="3" spans="1:8" ht="24.75" customHeight="1" thickBot="1" x14ac:dyDescent="0.3">
      <c r="A3" s="159" t="s">
        <v>25</v>
      </c>
      <c r="B3" s="159"/>
      <c r="C3" s="159"/>
      <c r="D3" s="23"/>
      <c r="E3" s="1" t="s">
        <v>91</v>
      </c>
      <c r="F3" s="20"/>
    </row>
    <row r="4" spans="1:8" ht="6" customHeight="1" x14ac:dyDescent="0.25"/>
    <row r="5" spans="1:8" x14ac:dyDescent="0.25">
      <c r="A5" s="153" t="s">
        <v>110</v>
      </c>
      <c r="B5" s="157" t="s">
        <v>145</v>
      </c>
      <c r="C5" s="158"/>
      <c r="E5" s="5"/>
      <c r="F5" s="6"/>
    </row>
    <row r="6" spans="1:8" x14ac:dyDescent="0.25">
      <c r="A6" s="154"/>
      <c r="B6" s="25" t="s">
        <v>98</v>
      </c>
      <c r="C6" s="25" t="s">
        <v>99</v>
      </c>
      <c r="E6" s="5"/>
      <c r="F6" s="6"/>
    </row>
    <row r="7" spans="1:8" s="128" customFormat="1" ht="12.75" x14ac:dyDescent="0.2">
      <c r="A7" s="126" t="s">
        <v>139</v>
      </c>
      <c r="B7" s="127">
        <v>5700362.5199999996</v>
      </c>
      <c r="C7" s="135">
        <f>5630949.59+45.78+136.03</f>
        <v>5631131.4000000004</v>
      </c>
      <c r="E7" s="33"/>
      <c r="F7" s="36"/>
      <c r="G7" s="36"/>
      <c r="H7" s="139"/>
    </row>
    <row r="8" spans="1:8" s="128" customFormat="1" ht="25.5" x14ac:dyDescent="0.2">
      <c r="A8" s="126" t="s">
        <v>113</v>
      </c>
      <c r="B8" s="127">
        <v>511271.35</v>
      </c>
      <c r="C8" s="135">
        <v>494968.61</v>
      </c>
      <c r="E8" s="33"/>
      <c r="F8" s="33"/>
      <c r="G8" s="33"/>
      <c r="H8" s="139"/>
    </row>
    <row r="9" spans="1:8" s="128" customFormat="1" ht="12.75" x14ac:dyDescent="0.25">
      <c r="A9" s="126" t="s">
        <v>140</v>
      </c>
      <c r="B9" s="135">
        <v>2783973.88</v>
      </c>
      <c r="C9" s="135">
        <v>2756113.72</v>
      </c>
      <c r="E9" s="33"/>
      <c r="F9" s="36"/>
      <c r="G9" s="36"/>
    </row>
    <row r="10" spans="1:8" s="128" customFormat="1" ht="25.5" x14ac:dyDescent="0.2">
      <c r="A10" s="126" t="s">
        <v>129</v>
      </c>
      <c r="B10" s="127">
        <v>876279.83</v>
      </c>
      <c r="C10" s="135">
        <v>864755.04</v>
      </c>
      <c r="E10" s="33"/>
      <c r="F10" s="36"/>
      <c r="G10" s="36"/>
      <c r="H10" s="139"/>
    </row>
    <row r="11" spans="1:8" s="128" customFormat="1" ht="12.75" x14ac:dyDescent="0.2">
      <c r="A11" s="126" t="s">
        <v>111</v>
      </c>
      <c r="B11" s="127">
        <v>722849.31</v>
      </c>
      <c r="C11" s="135">
        <v>713472.84</v>
      </c>
      <c r="E11" s="33"/>
      <c r="F11" s="36"/>
      <c r="G11" s="36"/>
      <c r="H11" s="139"/>
    </row>
    <row r="12" spans="1:8" s="128" customFormat="1" ht="12.75" x14ac:dyDescent="0.2">
      <c r="A12" s="126" t="s">
        <v>102</v>
      </c>
      <c r="B12" s="127">
        <v>147615</v>
      </c>
      <c r="C12" s="135">
        <v>147218.32999999999</v>
      </c>
      <c r="E12" s="33"/>
      <c r="F12" s="36"/>
      <c r="G12" s="36"/>
      <c r="H12" s="139"/>
    </row>
    <row r="13" spans="1:8" s="128" customFormat="1" ht="12.75" x14ac:dyDescent="0.2">
      <c r="A13" s="126" t="s">
        <v>103</v>
      </c>
      <c r="B13" s="127">
        <v>0</v>
      </c>
      <c r="C13" s="135">
        <v>0</v>
      </c>
      <c r="E13" s="33"/>
      <c r="F13" s="33"/>
      <c r="G13" s="33"/>
      <c r="H13" s="139"/>
    </row>
    <row r="14" spans="1:8" s="128" customFormat="1" ht="12.75" x14ac:dyDescent="0.2">
      <c r="A14" s="126" t="s">
        <v>112</v>
      </c>
      <c r="B14" s="127">
        <v>1355436.44</v>
      </c>
      <c r="C14" s="135">
        <v>1314729.19</v>
      </c>
      <c r="E14" s="33"/>
      <c r="F14" s="36"/>
      <c r="G14" s="36"/>
      <c r="H14" s="139"/>
    </row>
    <row r="15" spans="1:8" s="128" customFormat="1" ht="12.75" x14ac:dyDescent="0.25">
      <c r="A15" s="126" t="s">
        <v>141</v>
      </c>
      <c r="B15" s="135">
        <v>112572</v>
      </c>
      <c r="C15" s="135">
        <v>112572</v>
      </c>
      <c r="E15" s="33"/>
      <c r="F15" s="36"/>
      <c r="G15" s="36"/>
    </row>
    <row r="16" spans="1:8" s="128" customFormat="1" ht="12.75" x14ac:dyDescent="0.25">
      <c r="A16" s="126" t="s">
        <v>114</v>
      </c>
      <c r="B16" s="135">
        <v>1567615.21</v>
      </c>
      <c r="C16" s="135">
        <v>1534447.06</v>
      </c>
      <c r="E16" s="33"/>
      <c r="F16" s="36"/>
      <c r="G16" s="36"/>
    </row>
    <row r="17" spans="1:8" s="128" customFormat="1" ht="12.75" x14ac:dyDescent="0.25">
      <c r="A17" s="126" t="s">
        <v>142</v>
      </c>
      <c r="B17" s="135">
        <v>371319.11</v>
      </c>
      <c r="C17" s="135">
        <v>364740.72</v>
      </c>
      <c r="E17" s="33"/>
      <c r="F17" s="46"/>
      <c r="G17" s="46"/>
    </row>
    <row r="18" spans="1:8" s="128" customFormat="1" ht="12.75" x14ac:dyDescent="0.2">
      <c r="A18" s="126" t="s">
        <v>115</v>
      </c>
      <c r="B18" s="127">
        <v>0</v>
      </c>
      <c r="C18" s="135">
        <v>0</v>
      </c>
      <c r="E18" s="33"/>
      <c r="F18" s="33"/>
      <c r="G18" s="33"/>
      <c r="H18" s="139"/>
    </row>
    <row r="19" spans="1:8" s="128" customFormat="1" ht="12.75" x14ac:dyDescent="0.25">
      <c r="A19" s="126" t="s">
        <v>372</v>
      </c>
      <c r="B19" s="135">
        <v>326511</v>
      </c>
      <c r="C19" s="135">
        <v>318157.32</v>
      </c>
      <c r="E19" s="33"/>
      <c r="F19" s="36"/>
      <c r="G19" s="36"/>
    </row>
    <row r="20" spans="1:8" s="128" customFormat="1" ht="12.75" x14ac:dyDescent="0.25">
      <c r="A20" s="126" t="s">
        <v>143</v>
      </c>
      <c r="B20" s="127">
        <v>0</v>
      </c>
      <c r="C20" s="135">
        <v>84.75</v>
      </c>
      <c r="E20" s="33"/>
      <c r="F20" s="33"/>
      <c r="G20" s="33"/>
    </row>
    <row r="21" spans="1:8" s="128" customFormat="1" ht="25.5" x14ac:dyDescent="0.25">
      <c r="A21" s="126" t="s">
        <v>116</v>
      </c>
      <c r="B21" s="127">
        <v>4677900.84</v>
      </c>
      <c r="C21" s="135">
        <v>4572396.5599999996</v>
      </c>
      <c r="E21" s="33"/>
      <c r="F21" s="33"/>
      <c r="G21" s="33"/>
    </row>
    <row r="22" spans="1:8" s="128" customFormat="1" ht="25.5" x14ac:dyDescent="0.25">
      <c r="A22" s="126" t="s">
        <v>117</v>
      </c>
      <c r="B22" s="127">
        <v>14993564.640000001</v>
      </c>
      <c r="C22" s="135">
        <v>14427791.699999999</v>
      </c>
      <c r="E22" s="33"/>
      <c r="F22" s="33"/>
      <c r="G22" s="33"/>
    </row>
    <row r="23" spans="1:8" s="128" customFormat="1" ht="12.75" x14ac:dyDescent="0.25">
      <c r="A23" s="126" t="s">
        <v>118</v>
      </c>
      <c r="B23" s="135">
        <v>268621.92</v>
      </c>
      <c r="C23" s="135">
        <v>265644.65999999997</v>
      </c>
      <c r="E23" s="33"/>
      <c r="F23" s="46"/>
      <c r="G23" s="46"/>
    </row>
    <row r="24" spans="1:8" s="128" customFormat="1" ht="12.75" x14ac:dyDescent="0.2">
      <c r="A24" s="126" t="s">
        <v>119</v>
      </c>
      <c r="B24" s="127">
        <v>579118.30000000005</v>
      </c>
      <c r="C24" s="135">
        <v>567251.63</v>
      </c>
      <c r="E24" s="33"/>
      <c r="F24" s="46"/>
      <c r="G24" s="46"/>
      <c r="H24" s="139"/>
    </row>
    <row r="25" spans="1:8" s="128" customFormat="1" ht="12.75" x14ac:dyDescent="0.25">
      <c r="A25" s="126" t="s">
        <v>120</v>
      </c>
      <c r="B25" s="135">
        <v>55625.760000000002</v>
      </c>
      <c r="C25" s="135">
        <v>55625.760000000002</v>
      </c>
      <c r="E25" s="33"/>
      <c r="F25" s="33"/>
      <c r="G25" s="46"/>
    </row>
    <row r="26" spans="1:8" s="128" customFormat="1" ht="12.75" x14ac:dyDescent="0.2">
      <c r="A26" s="126" t="s">
        <v>180</v>
      </c>
      <c r="B26" s="127">
        <v>27356.76</v>
      </c>
      <c r="C26" s="135">
        <v>15090.46</v>
      </c>
      <c r="E26" s="33"/>
      <c r="F26" s="140"/>
      <c r="G26" s="140"/>
      <c r="H26" s="139"/>
    </row>
    <row r="27" spans="1:8" s="128" customFormat="1" ht="12.75" x14ac:dyDescent="0.2">
      <c r="A27" s="126" t="s">
        <v>100</v>
      </c>
      <c r="B27" s="127">
        <v>0</v>
      </c>
      <c r="C27" s="135">
        <v>0</v>
      </c>
      <c r="E27" s="33"/>
      <c r="F27" s="141"/>
      <c r="G27" s="141"/>
      <c r="H27" s="139"/>
    </row>
    <row r="28" spans="1:8" x14ac:dyDescent="0.25">
      <c r="A28" s="17" t="s">
        <v>144</v>
      </c>
      <c r="B28" s="28">
        <f>SUM(B7:B27)</f>
        <v>35077993.86999999</v>
      </c>
      <c r="C28" s="28">
        <f>SUM(C7:C27)</f>
        <v>34156191.75</v>
      </c>
      <c r="E28" s="34"/>
      <c r="F28" s="47"/>
      <c r="G28" s="47"/>
      <c r="H28" s="44"/>
    </row>
    <row r="29" spans="1:8" ht="15" x14ac:dyDescent="0.25">
      <c r="B29" s="18"/>
      <c r="C29" s="18"/>
    </row>
    <row r="30" spans="1:8" x14ac:dyDescent="0.25">
      <c r="A30" s="25" t="s">
        <v>110</v>
      </c>
      <c r="B30" s="26" t="s">
        <v>146</v>
      </c>
    </row>
    <row r="31" spans="1:8" s="128" customFormat="1" ht="12.75" x14ac:dyDescent="0.2">
      <c r="A31" s="126" t="s">
        <v>147</v>
      </c>
      <c r="B31" s="127">
        <f>SUM(B32:B40)</f>
        <v>5791093.7300000004</v>
      </c>
      <c r="E31" s="33"/>
      <c r="F31" s="138"/>
      <c r="G31" s="139"/>
      <c r="H31" s="139"/>
    </row>
    <row r="32" spans="1:8" s="128" customFormat="1" ht="12.75" x14ac:dyDescent="0.2">
      <c r="A32" s="129" t="s">
        <v>121</v>
      </c>
      <c r="B32" s="130">
        <v>941017.92</v>
      </c>
      <c r="E32" s="33"/>
      <c r="F32" s="46"/>
      <c r="G32" s="139"/>
      <c r="H32" s="139"/>
    </row>
    <row r="33" spans="1:8" s="128" customFormat="1" ht="12.75" x14ac:dyDescent="0.2">
      <c r="A33" s="129" t="s">
        <v>122</v>
      </c>
      <c r="B33" s="130">
        <v>870661.44</v>
      </c>
      <c r="E33" s="33"/>
      <c r="F33" s="36"/>
      <c r="G33" s="139"/>
      <c r="H33" s="139"/>
    </row>
    <row r="34" spans="1:8" s="128" customFormat="1" ht="25.5" x14ac:dyDescent="0.2">
      <c r="A34" s="129" t="s">
        <v>123</v>
      </c>
      <c r="B34" s="130">
        <v>921230.16</v>
      </c>
      <c r="E34" s="33"/>
      <c r="F34" s="33"/>
      <c r="G34" s="139"/>
      <c r="H34" s="139"/>
    </row>
    <row r="35" spans="1:8" s="128" customFormat="1" ht="25.5" x14ac:dyDescent="0.2">
      <c r="A35" s="129" t="s">
        <v>124</v>
      </c>
      <c r="B35" s="130">
        <v>114329.28</v>
      </c>
      <c r="E35" s="33"/>
      <c r="F35" s="33"/>
      <c r="G35" s="139"/>
      <c r="H35" s="139"/>
    </row>
    <row r="36" spans="1:8" s="128" customFormat="1" ht="12.75" x14ac:dyDescent="0.2">
      <c r="A36" s="129" t="s">
        <v>125</v>
      </c>
      <c r="B36" s="130">
        <v>35178.239999999998</v>
      </c>
      <c r="E36" s="33"/>
      <c r="F36" s="36"/>
      <c r="G36" s="139"/>
      <c r="H36" s="139"/>
    </row>
    <row r="37" spans="1:8" s="128" customFormat="1" ht="12.75" x14ac:dyDescent="0.2">
      <c r="A37" s="129" t="s">
        <v>126</v>
      </c>
      <c r="B37" s="130">
        <v>292986.09000000003</v>
      </c>
      <c r="E37" s="33"/>
      <c r="F37" s="36"/>
      <c r="G37" s="139"/>
      <c r="H37" s="139"/>
    </row>
    <row r="38" spans="1:8" s="128" customFormat="1" ht="12.75" x14ac:dyDescent="0.2">
      <c r="A38" s="129" t="s">
        <v>127</v>
      </c>
      <c r="B38" s="130">
        <v>2282660.17</v>
      </c>
      <c r="E38" s="33"/>
      <c r="F38" s="36"/>
      <c r="G38" s="139"/>
      <c r="H38" s="139"/>
    </row>
    <row r="39" spans="1:8" s="128" customFormat="1" ht="12.75" x14ac:dyDescent="0.2">
      <c r="A39" s="129" t="s">
        <v>128</v>
      </c>
      <c r="B39" s="130">
        <v>218825.28</v>
      </c>
      <c r="E39" s="33"/>
      <c r="F39" s="36"/>
      <c r="G39" s="139"/>
      <c r="H39" s="139"/>
    </row>
    <row r="40" spans="1:8" s="128" customFormat="1" ht="25.5" x14ac:dyDescent="0.2">
      <c r="A40" s="129" t="s">
        <v>131</v>
      </c>
      <c r="B40" s="130">
        <v>114205.15</v>
      </c>
      <c r="E40" s="33"/>
      <c r="F40" s="46"/>
      <c r="G40" s="139"/>
      <c r="H40" s="139"/>
    </row>
    <row r="41" spans="1:8" s="128" customFormat="1" ht="12.75" x14ac:dyDescent="0.2">
      <c r="A41" s="126" t="s">
        <v>148</v>
      </c>
      <c r="B41" s="127">
        <v>1999798</v>
      </c>
      <c r="E41" s="33"/>
      <c r="F41" s="36"/>
      <c r="G41" s="139"/>
      <c r="H41" s="139"/>
    </row>
    <row r="42" spans="1:8" s="128" customFormat="1" ht="25.5" x14ac:dyDescent="0.2">
      <c r="A42" s="126" t="s">
        <v>101</v>
      </c>
      <c r="B42" s="127">
        <v>875058.72</v>
      </c>
      <c r="E42" s="33"/>
      <c r="F42" s="46"/>
      <c r="G42" s="139"/>
      <c r="H42" s="139"/>
    </row>
    <row r="43" spans="1:8" s="128" customFormat="1" ht="12.75" x14ac:dyDescent="0.2">
      <c r="A43" s="126" t="s">
        <v>130</v>
      </c>
      <c r="B43" s="127">
        <v>723352.56</v>
      </c>
      <c r="E43" s="33"/>
      <c r="F43" s="46"/>
      <c r="G43" s="139"/>
      <c r="H43" s="139"/>
    </row>
    <row r="44" spans="1:8" s="128" customFormat="1" ht="12.75" x14ac:dyDescent="0.2">
      <c r="A44" s="126" t="s">
        <v>336</v>
      </c>
      <c r="B44" s="127">
        <v>149507.51999999999</v>
      </c>
      <c r="E44" s="33"/>
      <c r="F44" s="46"/>
      <c r="G44" s="139"/>
      <c r="H44" s="139"/>
    </row>
    <row r="45" spans="1:8" s="128" customFormat="1" ht="12.75" x14ac:dyDescent="0.2">
      <c r="A45" s="126" t="s">
        <v>337</v>
      </c>
      <c r="B45" s="127">
        <v>0</v>
      </c>
      <c r="E45" s="33"/>
      <c r="F45" s="33"/>
      <c r="G45" s="139"/>
      <c r="H45" s="139"/>
    </row>
    <row r="46" spans="1:8" s="128" customFormat="1" ht="12.75" x14ac:dyDescent="0.2">
      <c r="A46" s="126" t="s">
        <v>338</v>
      </c>
      <c r="B46" s="127">
        <v>1303080.28</v>
      </c>
      <c r="E46" s="33"/>
      <c r="F46" s="36"/>
      <c r="G46" s="139"/>
      <c r="H46" s="139"/>
    </row>
    <row r="47" spans="1:8" s="128" customFormat="1" ht="12.75" x14ac:dyDescent="0.2">
      <c r="A47" s="126" t="s">
        <v>104</v>
      </c>
      <c r="B47" s="127">
        <v>171031.96</v>
      </c>
      <c r="E47" s="33"/>
      <c r="F47" s="36"/>
      <c r="G47" s="139"/>
      <c r="H47" s="139"/>
    </row>
    <row r="48" spans="1:8" s="128" customFormat="1" ht="12.75" x14ac:dyDescent="0.2">
      <c r="A48" s="126" t="s">
        <v>339</v>
      </c>
      <c r="B48" s="127">
        <v>1565431.68</v>
      </c>
      <c r="E48" s="33"/>
      <c r="F48" s="46"/>
      <c r="G48" s="139"/>
      <c r="H48" s="139"/>
    </row>
    <row r="49" spans="1:8" s="128" customFormat="1" ht="12.75" x14ac:dyDescent="0.2">
      <c r="A49" s="126" t="s">
        <v>340</v>
      </c>
      <c r="B49" s="127">
        <v>371319.11</v>
      </c>
      <c r="E49" s="33"/>
      <c r="F49" s="36"/>
      <c r="G49" s="139"/>
      <c r="H49" s="139"/>
    </row>
    <row r="50" spans="1:8" s="128" customFormat="1" ht="12.75" x14ac:dyDescent="0.2">
      <c r="A50" s="131" t="s">
        <v>341</v>
      </c>
      <c r="B50" s="127">
        <v>0</v>
      </c>
      <c r="E50" s="33"/>
      <c r="F50" s="33"/>
      <c r="G50" s="139"/>
      <c r="H50" s="139"/>
    </row>
    <row r="51" spans="1:8" s="128" customFormat="1" ht="12.75" x14ac:dyDescent="0.2">
      <c r="A51" s="126" t="s">
        <v>371</v>
      </c>
      <c r="B51" s="127">
        <v>317708.92</v>
      </c>
      <c r="E51" s="33"/>
      <c r="F51" s="33"/>
      <c r="G51" s="139"/>
      <c r="H51" s="139"/>
    </row>
    <row r="52" spans="1:8" s="128" customFormat="1" ht="12.75" x14ac:dyDescent="0.2">
      <c r="A52" s="131" t="s">
        <v>343</v>
      </c>
      <c r="B52" s="132">
        <v>0</v>
      </c>
      <c r="E52" s="33"/>
      <c r="F52" s="33"/>
      <c r="G52" s="139"/>
      <c r="H52" s="139"/>
    </row>
    <row r="53" spans="1:8" s="128" customFormat="1" ht="25.5" x14ac:dyDescent="0.2">
      <c r="A53" s="126" t="s">
        <v>346</v>
      </c>
      <c r="B53" s="127">
        <v>4861795.3600000003</v>
      </c>
      <c r="E53" s="33"/>
      <c r="F53" s="33"/>
      <c r="G53" s="139"/>
      <c r="H53" s="139"/>
    </row>
    <row r="54" spans="1:8" s="128" customFormat="1" ht="12.75" x14ac:dyDescent="0.25">
      <c r="A54" s="133" t="s">
        <v>134</v>
      </c>
      <c r="B54" s="130">
        <v>106499.36</v>
      </c>
      <c r="E54" s="33"/>
      <c r="F54" s="33"/>
    </row>
    <row r="55" spans="1:8" s="128" customFormat="1" ht="12.75" x14ac:dyDescent="0.2">
      <c r="A55" s="133" t="s">
        <v>181</v>
      </c>
      <c r="B55" s="130">
        <v>184011.8</v>
      </c>
      <c r="F55" s="140"/>
      <c r="H55" s="139"/>
    </row>
    <row r="56" spans="1:8" s="128" customFormat="1" ht="12.75" x14ac:dyDescent="0.2">
      <c r="A56" s="126" t="s">
        <v>344</v>
      </c>
      <c r="B56" s="127">
        <v>14537770.310000001</v>
      </c>
      <c r="E56" s="33"/>
      <c r="F56" s="33"/>
      <c r="H56" s="139"/>
    </row>
    <row r="57" spans="1:8" s="128" customFormat="1" ht="12.75" x14ac:dyDescent="0.2">
      <c r="A57" s="133" t="s">
        <v>135</v>
      </c>
      <c r="B57" s="130">
        <v>220760.19</v>
      </c>
      <c r="F57" s="33"/>
      <c r="H57" s="139"/>
    </row>
    <row r="58" spans="1:8" s="128" customFormat="1" ht="12.75" x14ac:dyDescent="0.2">
      <c r="A58" s="126" t="s">
        <v>345</v>
      </c>
      <c r="B58" s="127">
        <v>211427.64</v>
      </c>
      <c r="E58" s="33"/>
      <c r="F58" s="33"/>
      <c r="G58" s="139"/>
      <c r="H58" s="139"/>
    </row>
    <row r="59" spans="1:8" s="128" customFormat="1" ht="12.75" x14ac:dyDescent="0.2">
      <c r="A59" s="131" t="s">
        <v>107</v>
      </c>
      <c r="B59" s="132">
        <v>9000</v>
      </c>
      <c r="E59" s="33"/>
      <c r="F59" s="36"/>
      <c r="G59" s="139"/>
      <c r="H59" s="139"/>
    </row>
    <row r="60" spans="1:8" s="128" customFormat="1" ht="12.75" x14ac:dyDescent="0.2">
      <c r="A60" s="126" t="s">
        <v>108</v>
      </c>
      <c r="B60" s="127">
        <v>51132.06</v>
      </c>
      <c r="E60" s="33"/>
      <c r="F60" s="36"/>
      <c r="H60" s="139"/>
    </row>
    <row r="61" spans="1:8" s="128" customFormat="1" ht="12.75" x14ac:dyDescent="0.2">
      <c r="A61" s="131" t="s">
        <v>109</v>
      </c>
      <c r="B61" s="127">
        <v>0</v>
      </c>
      <c r="E61" s="33"/>
      <c r="F61" s="141"/>
      <c r="G61" s="139"/>
      <c r="H61" s="139"/>
    </row>
    <row r="62" spans="1:8" s="128" customFormat="1" ht="25.5" x14ac:dyDescent="0.2">
      <c r="A62" s="126" t="s">
        <v>185</v>
      </c>
      <c r="B62" s="132">
        <v>180240</v>
      </c>
      <c r="E62" s="33"/>
      <c r="F62" s="33"/>
      <c r="G62" s="139"/>
      <c r="H62" s="139"/>
    </row>
    <row r="63" spans="1:8" x14ac:dyDescent="0.25">
      <c r="A63" s="17" t="s">
        <v>149</v>
      </c>
      <c r="B63" s="27">
        <f>B31+B41+B42+B43+B46+B44+B45+B47+B49+B48+B51+B58+B53+B50+B56+B52+B59+B60+B61+B62</f>
        <v>33118747.849999998</v>
      </c>
      <c r="E63" s="40"/>
      <c r="F63" s="48"/>
    </row>
    <row r="64" spans="1:8" ht="4.5" customHeight="1" x14ac:dyDescent="0.25">
      <c r="B64" s="2"/>
      <c r="E64" s="40"/>
      <c r="F64" s="48"/>
      <c r="G64" s="44"/>
    </row>
    <row r="65" spans="1:2" x14ac:dyDescent="0.25">
      <c r="A65" s="17" t="s">
        <v>137</v>
      </c>
      <c r="B65" s="27">
        <f>C28-B63</f>
        <v>1037443.9000000022</v>
      </c>
    </row>
  </sheetData>
  <mergeCells count="4">
    <mergeCell ref="A1:C1"/>
    <mergeCell ref="A3:C3"/>
    <mergeCell ref="A5:A6"/>
    <mergeCell ref="B5:C5"/>
  </mergeCells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scale="8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zoomScaleNormal="100" workbookViewId="0">
      <pane ySplit="3" topLeftCell="A4" activePane="bottomLeft" state="frozen"/>
      <selection sqref="A1:C1"/>
      <selection pane="bottomLeft" sqref="A1:C1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155" t="s">
        <v>97</v>
      </c>
      <c r="B1" s="155"/>
      <c r="C1" s="155"/>
      <c r="D1" s="16"/>
      <c r="E1" s="21"/>
      <c r="F1" s="21"/>
    </row>
    <row r="2" spans="1:8" ht="6.75" customHeight="1" thickBot="1" x14ac:dyDescent="0.3"/>
    <row r="3" spans="1:8" ht="24.75" customHeight="1" thickBot="1" x14ac:dyDescent="0.3">
      <c r="A3" s="159" t="s">
        <v>26</v>
      </c>
      <c r="B3" s="159"/>
      <c r="C3" s="159"/>
      <c r="D3" s="23"/>
      <c r="E3" s="1" t="s">
        <v>91</v>
      </c>
      <c r="F3" s="20"/>
    </row>
    <row r="4" spans="1:8" ht="6" customHeight="1" x14ac:dyDescent="0.25"/>
    <row r="5" spans="1:8" x14ac:dyDescent="0.25">
      <c r="A5" s="153" t="s">
        <v>110</v>
      </c>
      <c r="B5" s="157" t="s">
        <v>145</v>
      </c>
      <c r="C5" s="158"/>
      <c r="E5" s="5"/>
      <c r="F5" s="6"/>
    </row>
    <row r="6" spans="1:8" x14ac:dyDescent="0.25">
      <c r="A6" s="154"/>
      <c r="B6" s="25" t="s">
        <v>98</v>
      </c>
      <c r="C6" s="25" t="s">
        <v>99</v>
      </c>
      <c r="E6" s="5"/>
      <c r="F6" s="6"/>
    </row>
    <row r="7" spans="1:8" s="128" customFormat="1" ht="12.75" x14ac:dyDescent="0.2">
      <c r="A7" s="126" t="s">
        <v>139</v>
      </c>
      <c r="B7" s="127">
        <v>3626912.88</v>
      </c>
      <c r="C7" s="135">
        <f>3514306.3+15.15</f>
        <v>3514321.4499999997</v>
      </c>
      <c r="E7" s="33"/>
      <c r="F7" s="36"/>
      <c r="G7" s="36"/>
      <c r="H7" s="139"/>
    </row>
    <row r="8" spans="1:8" s="128" customFormat="1" ht="25.5" x14ac:dyDescent="0.2">
      <c r="A8" s="126" t="s">
        <v>113</v>
      </c>
      <c r="B8" s="127">
        <v>333111.62</v>
      </c>
      <c r="C8" s="135">
        <v>315442.99</v>
      </c>
      <c r="E8" s="33"/>
      <c r="F8" s="33"/>
      <c r="G8" s="33"/>
      <c r="H8" s="139"/>
    </row>
    <row r="9" spans="1:8" s="128" customFormat="1" ht="12.75" x14ac:dyDescent="0.25">
      <c r="A9" s="126" t="s">
        <v>140</v>
      </c>
      <c r="B9" s="135">
        <v>1770731.7</v>
      </c>
      <c r="C9" s="135">
        <v>1719779.43</v>
      </c>
      <c r="E9" s="33"/>
      <c r="F9" s="36"/>
      <c r="G9" s="36"/>
    </row>
    <row r="10" spans="1:8" s="128" customFormat="1" ht="25.5" x14ac:dyDescent="0.2">
      <c r="A10" s="126" t="s">
        <v>129</v>
      </c>
      <c r="B10" s="127">
        <v>557553.66</v>
      </c>
      <c r="C10" s="135">
        <v>539532.16</v>
      </c>
      <c r="E10" s="33"/>
      <c r="F10" s="36"/>
      <c r="G10" s="36"/>
      <c r="H10" s="139"/>
    </row>
    <row r="11" spans="1:8" s="128" customFormat="1" ht="12.75" x14ac:dyDescent="0.2">
      <c r="A11" s="126" t="s">
        <v>111</v>
      </c>
      <c r="B11" s="127">
        <v>460895.88</v>
      </c>
      <c r="C11" s="135">
        <v>446015.5</v>
      </c>
      <c r="E11" s="33"/>
      <c r="F11" s="36"/>
      <c r="G11" s="36"/>
      <c r="H11" s="139"/>
    </row>
    <row r="12" spans="1:8" s="128" customFormat="1" ht="12.75" x14ac:dyDescent="0.2">
      <c r="A12" s="126" t="s">
        <v>102</v>
      </c>
      <c r="B12" s="127">
        <v>95263.49</v>
      </c>
      <c r="C12" s="135">
        <v>93199.22</v>
      </c>
      <c r="E12" s="33"/>
      <c r="F12" s="36"/>
      <c r="G12" s="36"/>
      <c r="H12" s="139"/>
    </row>
    <row r="13" spans="1:8" s="128" customFormat="1" ht="12.75" x14ac:dyDescent="0.2">
      <c r="A13" s="126" t="s">
        <v>103</v>
      </c>
      <c r="B13" s="127">
        <v>0</v>
      </c>
      <c r="C13" s="135">
        <v>0</v>
      </c>
      <c r="E13" s="33"/>
      <c r="F13" s="33"/>
      <c r="G13" s="33"/>
      <c r="H13" s="139"/>
    </row>
    <row r="14" spans="1:8" s="128" customFormat="1" ht="12.75" x14ac:dyDescent="0.2">
      <c r="A14" s="126" t="s">
        <v>112</v>
      </c>
      <c r="B14" s="127">
        <v>880843.2</v>
      </c>
      <c r="C14" s="135">
        <v>835363.88</v>
      </c>
      <c r="E14" s="33"/>
      <c r="F14" s="36"/>
      <c r="G14" s="36"/>
      <c r="H14" s="139"/>
    </row>
    <row r="15" spans="1:8" s="128" customFormat="1" ht="12.75" x14ac:dyDescent="0.25">
      <c r="A15" s="126" t="s">
        <v>141</v>
      </c>
      <c r="B15" s="135">
        <v>15600</v>
      </c>
      <c r="C15" s="135">
        <v>15600</v>
      </c>
      <c r="E15" s="33"/>
      <c r="F15" s="36"/>
      <c r="G15" s="36"/>
    </row>
    <row r="16" spans="1:8" s="128" customFormat="1" ht="12.75" x14ac:dyDescent="0.25">
      <c r="A16" s="126" t="s">
        <v>114</v>
      </c>
      <c r="B16" s="135">
        <v>997437.72</v>
      </c>
      <c r="C16" s="135">
        <v>956960.83</v>
      </c>
      <c r="E16" s="33"/>
      <c r="F16" s="36"/>
      <c r="G16" s="36"/>
    </row>
    <row r="17" spans="1:8" s="128" customFormat="1" ht="12.75" x14ac:dyDescent="0.25">
      <c r="A17" s="126" t="s">
        <v>142</v>
      </c>
      <c r="B17" s="135">
        <v>236751.9</v>
      </c>
      <c r="C17" s="135">
        <v>227980.28</v>
      </c>
      <c r="E17" s="33"/>
      <c r="F17" s="46"/>
      <c r="G17" s="46"/>
    </row>
    <row r="18" spans="1:8" s="128" customFormat="1" ht="12.75" x14ac:dyDescent="0.2">
      <c r="A18" s="126" t="s">
        <v>115</v>
      </c>
      <c r="B18" s="127">
        <v>0</v>
      </c>
      <c r="C18" s="135">
        <v>0</v>
      </c>
      <c r="E18" s="33"/>
      <c r="F18" s="33"/>
      <c r="G18" s="33"/>
      <c r="H18" s="139"/>
    </row>
    <row r="19" spans="1:8" s="128" customFormat="1" ht="12.75" x14ac:dyDescent="0.25">
      <c r="A19" s="126" t="s">
        <v>372</v>
      </c>
      <c r="B19" s="135">
        <v>171653.24</v>
      </c>
      <c r="C19" s="135">
        <v>169106.67</v>
      </c>
      <c r="E19" s="33"/>
      <c r="F19" s="36"/>
      <c r="G19" s="36"/>
    </row>
    <row r="20" spans="1:8" s="128" customFormat="1" ht="12.75" x14ac:dyDescent="0.25">
      <c r="A20" s="126" t="s">
        <v>143</v>
      </c>
      <c r="B20" s="127">
        <v>0</v>
      </c>
      <c r="C20" s="135">
        <v>0</v>
      </c>
      <c r="E20" s="33"/>
      <c r="F20" s="33"/>
      <c r="G20" s="33"/>
    </row>
    <row r="21" spans="1:8" s="128" customFormat="1" ht="25.5" x14ac:dyDescent="0.25">
      <c r="A21" s="126" t="s">
        <v>116</v>
      </c>
      <c r="B21" s="127">
        <v>3110834.77</v>
      </c>
      <c r="C21" s="135">
        <v>2831559.35</v>
      </c>
      <c r="E21" s="33"/>
      <c r="F21" s="33"/>
      <c r="G21" s="33"/>
    </row>
    <row r="22" spans="1:8" s="128" customFormat="1" ht="25.5" x14ac:dyDescent="0.25">
      <c r="A22" s="126" t="s">
        <v>117</v>
      </c>
      <c r="B22" s="127">
        <v>10048630.6</v>
      </c>
      <c r="C22" s="135">
        <v>9469295.6099999994</v>
      </c>
      <c r="E22" s="33"/>
      <c r="F22" s="33"/>
      <c r="G22" s="33"/>
    </row>
    <row r="23" spans="1:8" s="128" customFormat="1" ht="12.75" x14ac:dyDescent="0.25">
      <c r="A23" s="126" t="s">
        <v>118</v>
      </c>
      <c r="B23" s="135">
        <v>170913.96</v>
      </c>
      <c r="C23" s="135">
        <v>166164.16</v>
      </c>
      <c r="E23" s="33"/>
      <c r="F23" s="46"/>
      <c r="G23" s="46"/>
    </row>
    <row r="24" spans="1:8" s="128" customFormat="1" ht="12.75" x14ac:dyDescent="0.2">
      <c r="A24" s="126" t="s">
        <v>119</v>
      </c>
      <c r="B24" s="127">
        <v>504515.56</v>
      </c>
      <c r="C24" s="135">
        <v>392753.62</v>
      </c>
      <c r="E24" s="33"/>
      <c r="F24" s="46"/>
      <c r="G24" s="46"/>
      <c r="H24" s="139"/>
    </row>
    <row r="25" spans="1:8" s="128" customFormat="1" ht="12.75" x14ac:dyDescent="0.25">
      <c r="A25" s="126" t="s">
        <v>120</v>
      </c>
      <c r="B25" s="135">
        <v>60043.44</v>
      </c>
      <c r="C25" s="135">
        <v>60043.44</v>
      </c>
      <c r="E25" s="33"/>
      <c r="F25" s="33"/>
      <c r="G25" s="46"/>
    </row>
    <row r="26" spans="1:8" s="128" customFormat="1" ht="12.75" x14ac:dyDescent="0.2">
      <c r="A26" s="126" t="s">
        <v>180</v>
      </c>
      <c r="B26" s="127">
        <v>22315.02</v>
      </c>
      <c r="C26" s="135">
        <v>13989.77</v>
      </c>
      <c r="E26" s="33"/>
      <c r="F26" s="140"/>
      <c r="G26" s="140"/>
      <c r="H26" s="139"/>
    </row>
    <row r="27" spans="1:8" s="128" customFormat="1" ht="12.75" x14ac:dyDescent="0.2">
      <c r="A27" s="126" t="s">
        <v>100</v>
      </c>
      <c r="B27" s="127">
        <v>134847.6</v>
      </c>
      <c r="C27" s="135">
        <v>116860.6</v>
      </c>
      <c r="E27" s="33"/>
      <c r="F27" s="141"/>
      <c r="G27" s="141"/>
      <c r="H27" s="139"/>
    </row>
    <row r="28" spans="1:8" x14ac:dyDescent="0.25">
      <c r="A28" s="17" t="s">
        <v>144</v>
      </c>
      <c r="B28" s="28">
        <f>SUM(B7:B27)</f>
        <v>23198856.240000002</v>
      </c>
      <c r="C28" s="28">
        <f>SUM(C7:C27)</f>
        <v>21883968.960000001</v>
      </c>
      <c r="E28" s="34"/>
      <c r="F28" s="47"/>
      <c r="G28" s="47"/>
      <c r="H28" s="44"/>
    </row>
    <row r="29" spans="1:8" ht="15" x14ac:dyDescent="0.25">
      <c r="B29" s="18"/>
      <c r="C29" s="18"/>
    </row>
    <row r="30" spans="1:8" x14ac:dyDescent="0.25">
      <c r="A30" s="25" t="s">
        <v>110</v>
      </c>
      <c r="B30" s="26" t="s">
        <v>146</v>
      </c>
    </row>
    <row r="31" spans="1:8" s="128" customFormat="1" ht="12.75" x14ac:dyDescent="0.2">
      <c r="A31" s="126" t="s">
        <v>147</v>
      </c>
      <c r="B31" s="127">
        <f>SUM(B32:B40)</f>
        <v>3900235.8300000005</v>
      </c>
      <c r="E31" s="33"/>
      <c r="F31" s="138"/>
      <c r="G31" s="139"/>
      <c r="H31" s="139"/>
    </row>
    <row r="32" spans="1:8" s="128" customFormat="1" ht="12.75" x14ac:dyDescent="0.2">
      <c r="A32" s="129" t="s">
        <v>121</v>
      </c>
      <c r="B32" s="130">
        <v>599576.64</v>
      </c>
      <c r="E32" s="33"/>
      <c r="F32" s="46"/>
      <c r="G32" s="139"/>
      <c r="H32" s="139"/>
    </row>
    <row r="33" spans="1:8" s="128" customFormat="1" ht="12.75" x14ac:dyDescent="0.2">
      <c r="A33" s="129" t="s">
        <v>122</v>
      </c>
      <c r="B33" s="130">
        <v>554748.48</v>
      </c>
      <c r="E33" s="33"/>
      <c r="F33" s="36"/>
      <c r="G33" s="139"/>
      <c r="H33" s="139"/>
    </row>
    <row r="34" spans="1:8" s="128" customFormat="1" ht="25.5" x14ac:dyDescent="0.2">
      <c r="A34" s="129" t="s">
        <v>123</v>
      </c>
      <c r="B34" s="130">
        <v>586968.72</v>
      </c>
      <c r="E34" s="33"/>
      <c r="F34" s="33"/>
      <c r="G34" s="139"/>
      <c r="H34" s="139"/>
    </row>
    <row r="35" spans="1:8" s="128" customFormat="1" ht="25.5" x14ac:dyDescent="0.2">
      <c r="A35" s="129" t="s">
        <v>124</v>
      </c>
      <c r="B35" s="130">
        <v>72845.759999999995</v>
      </c>
      <c r="E35" s="33"/>
      <c r="F35" s="33"/>
      <c r="G35" s="139"/>
      <c r="H35" s="139"/>
    </row>
    <row r="36" spans="1:8" s="128" customFormat="1" ht="12.75" x14ac:dyDescent="0.2">
      <c r="A36" s="129" t="s">
        <v>125</v>
      </c>
      <c r="B36" s="130">
        <v>22414.080000000002</v>
      </c>
      <c r="E36" s="33"/>
      <c r="F36" s="36"/>
      <c r="G36" s="139"/>
      <c r="H36" s="139"/>
    </row>
    <row r="37" spans="1:8" s="128" customFormat="1" ht="12.75" x14ac:dyDescent="0.2">
      <c r="A37" s="129" t="s">
        <v>126</v>
      </c>
      <c r="B37" s="130">
        <v>174883.17</v>
      </c>
      <c r="E37" s="33"/>
      <c r="F37" s="36"/>
      <c r="G37" s="139"/>
      <c r="H37" s="139"/>
    </row>
    <row r="38" spans="1:8" s="128" customFormat="1" ht="12.75" x14ac:dyDescent="0.2">
      <c r="A38" s="129" t="s">
        <v>127</v>
      </c>
      <c r="B38" s="130">
        <v>1659731.01</v>
      </c>
      <c r="E38" s="33"/>
      <c r="F38" s="36"/>
      <c r="G38" s="139"/>
      <c r="H38" s="139"/>
    </row>
    <row r="39" spans="1:8" s="128" customFormat="1" ht="12.75" x14ac:dyDescent="0.2">
      <c r="A39" s="129" t="s">
        <v>128</v>
      </c>
      <c r="B39" s="130">
        <v>161239.67999999999</v>
      </c>
      <c r="E39" s="33"/>
      <c r="F39" s="36"/>
      <c r="G39" s="139"/>
      <c r="H39" s="139"/>
    </row>
    <row r="40" spans="1:8" s="128" customFormat="1" ht="25.5" x14ac:dyDescent="0.2">
      <c r="A40" s="129" t="s">
        <v>131</v>
      </c>
      <c r="B40" s="130">
        <v>67828.289999999994</v>
      </c>
      <c r="E40" s="33"/>
      <c r="F40" s="46"/>
      <c r="G40" s="139"/>
      <c r="H40" s="139"/>
    </row>
    <row r="41" spans="1:8" s="128" customFormat="1" ht="12.75" x14ac:dyDescent="0.2">
      <c r="A41" s="126" t="s">
        <v>148</v>
      </c>
      <c r="B41" s="127">
        <v>476588</v>
      </c>
      <c r="E41" s="33"/>
      <c r="F41" s="36"/>
      <c r="G41" s="139"/>
      <c r="H41" s="139"/>
    </row>
    <row r="42" spans="1:8" s="128" customFormat="1" ht="25.5" x14ac:dyDescent="0.2">
      <c r="A42" s="126" t="s">
        <v>101</v>
      </c>
      <c r="B42" s="127">
        <v>557550.24</v>
      </c>
      <c r="E42" s="33"/>
      <c r="F42" s="46"/>
      <c r="G42" s="139"/>
      <c r="H42" s="139"/>
    </row>
    <row r="43" spans="1:8" s="128" customFormat="1" ht="12.75" x14ac:dyDescent="0.2">
      <c r="A43" s="126" t="s">
        <v>130</v>
      </c>
      <c r="B43" s="127">
        <v>460889.52</v>
      </c>
      <c r="E43" s="33"/>
      <c r="F43" s="46"/>
      <c r="G43" s="139"/>
      <c r="H43" s="139"/>
    </row>
    <row r="44" spans="1:8" s="128" customFormat="1" ht="12.75" x14ac:dyDescent="0.2">
      <c r="A44" s="126" t="s">
        <v>336</v>
      </c>
      <c r="B44" s="127">
        <v>95259.839999999997</v>
      </c>
      <c r="E44" s="33"/>
      <c r="F44" s="46"/>
      <c r="G44" s="139"/>
      <c r="H44" s="139"/>
    </row>
    <row r="45" spans="1:8" s="128" customFormat="1" ht="12.75" x14ac:dyDescent="0.2">
      <c r="A45" s="126" t="s">
        <v>337</v>
      </c>
      <c r="B45" s="127">
        <v>0</v>
      </c>
      <c r="E45" s="33"/>
      <c r="F45" s="33"/>
      <c r="G45" s="139"/>
      <c r="H45" s="139"/>
    </row>
    <row r="46" spans="1:8" s="128" customFormat="1" ht="12.75" x14ac:dyDescent="0.2">
      <c r="A46" s="126" t="s">
        <v>338</v>
      </c>
      <c r="B46" s="127">
        <v>847002.18</v>
      </c>
      <c r="E46" s="33"/>
      <c r="F46" s="36"/>
      <c r="G46" s="139"/>
      <c r="H46" s="139"/>
    </row>
    <row r="47" spans="1:8" s="128" customFormat="1" ht="12.75" x14ac:dyDescent="0.2">
      <c r="A47" s="126" t="s">
        <v>104</v>
      </c>
      <c r="B47" s="127">
        <v>41127.919999999998</v>
      </c>
      <c r="E47" s="33"/>
      <c r="F47" s="36"/>
      <c r="G47" s="139"/>
      <c r="H47" s="139"/>
    </row>
    <row r="48" spans="1:8" s="128" customFormat="1" ht="12.75" x14ac:dyDescent="0.2">
      <c r="A48" s="126" t="s">
        <v>339</v>
      </c>
      <c r="B48" s="127">
        <v>997426.56</v>
      </c>
      <c r="E48" s="33"/>
      <c r="F48" s="46"/>
      <c r="G48" s="139"/>
      <c r="H48" s="139"/>
    </row>
    <row r="49" spans="1:8" s="128" customFormat="1" ht="12.75" x14ac:dyDescent="0.2">
      <c r="A49" s="126" t="s">
        <v>340</v>
      </c>
      <c r="B49" s="127">
        <v>236751.9</v>
      </c>
      <c r="E49" s="33"/>
      <c r="F49" s="36"/>
      <c r="G49" s="139"/>
      <c r="H49" s="139"/>
    </row>
    <row r="50" spans="1:8" s="128" customFormat="1" ht="12.75" x14ac:dyDescent="0.2">
      <c r="A50" s="131" t="s">
        <v>341</v>
      </c>
      <c r="B50" s="127">
        <v>0</v>
      </c>
      <c r="E50" s="33"/>
      <c r="F50" s="33"/>
      <c r="G50" s="139"/>
      <c r="H50" s="139"/>
    </row>
    <row r="51" spans="1:8" s="128" customFormat="1" ht="12.75" x14ac:dyDescent="0.2">
      <c r="A51" s="126" t="s">
        <v>371</v>
      </c>
      <c r="B51" s="127">
        <v>167431.21</v>
      </c>
      <c r="E51" s="33"/>
      <c r="F51" s="33"/>
      <c r="G51" s="139"/>
      <c r="H51" s="139"/>
    </row>
    <row r="52" spans="1:8" s="128" customFormat="1" ht="12.75" x14ac:dyDescent="0.2">
      <c r="A52" s="131" t="s">
        <v>343</v>
      </c>
      <c r="B52" s="132">
        <v>0</v>
      </c>
      <c r="E52" s="33"/>
      <c r="F52" s="33"/>
      <c r="G52" s="139"/>
      <c r="H52" s="139"/>
    </row>
    <row r="53" spans="1:8" s="128" customFormat="1" ht="25.5" x14ac:dyDescent="0.2">
      <c r="A53" s="126" t="s">
        <v>346</v>
      </c>
      <c r="B53" s="127">
        <v>3519259.75</v>
      </c>
      <c r="E53" s="33"/>
      <c r="F53" s="33"/>
      <c r="G53" s="139"/>
      <c r="H53" s="139"/>
    </row>
    <row r="54" spans="1:8" s="128" customFormat="1" ht="12.75" x14ac:dyDescent="0.25">
      <c r="A54" s="133" t="s">
        <v>134</v>
      </c>
      <c r="B54" s="130">
        <v>69384.240000000005</v>
      </c>
      <c r="E54" s="33"/>
      <c r="F54" s="33"/>
    </row>
    <row r="55" spans="1:8" s="128" customFormat="1" ht="12.75" x14ac:dyDescent="0.2">
      <c r="A55" s="133" t="s">
        <v>181</v>
      </c>
      <c r="B55" s="130">
        <v>119543.19</v>
      </c>
      <c r="F55" s="140"/>
      <c r="H55" s="139"/>
    </row>
    <row r="56" spans="1:8" s="128" customFormat="1" ht="12.75" x14ac:dyDescent="0.2">
      <c r="A56" s="126" t="s">
        <v>344</v>
      </c>
      <c r="B56" s="127">
        <v>9592117.8900000006</v>
      </c>
      <c r="E56" s="33"/>
      <c r="F56" s="33"/>
      <c r="H56" s="139"/>
    </row>
    <row r="57" spans="1:8" s="128" customFormat="1" ht="12.75" x14ac:dyDescent="0.2">
      <c r="A57" s="133" t="s">
        <v>135</v>
      </c>
      <c r="B57" s="130">
        <v>144184.19</v>
      </c>
      <c r="F57" s="33"/>
      <c r="H57" s="139"/>
    </row>
    <row r="58" spans="1:8" s="128" customFormat="1" ht="12.75" x14ac:dyDescent="0.2">
      <c r="A58" s="126" t="s">
        <v>345</v>
      </c>
      <c r="B58" s="127">
        <v>178053.48</v>
      </c>
      <c r="E58" s="33"/>
      <c r="F58" s="33"/>
      <c r="G58" s="139"/>
      <c r="H58" s="139"/>
    </row>
    <row r="59" spans="1:8" s="128" customFormat="1" ht="12.75" x14ac:dyDescent="0.2">
      <c r="A59" s="131" t="s">
        <v>107</v>
      </c>
      <c r="B59" s="132">
        <v>0</v>
      </c>
      <c r="E59" s="33"/>
      <c r="F59" s="33"/>
      <c r="G59" s="139"/>
      <c r="H59" s="139"/>
    </row>
    <row r="60" spans="1:8" s="128" customFormat="1" ht="12.75" x14ac:dyDescent="0.2">
      <c r="A60" s="126" t="s">
        <v>108</v>
      </c>
      <c r="B60" s="127">
        <v>47885.33</v>
      </c>
      <c r="E60" s="33"/>
      <c r="F60" s="36"/>
      <c r="H60" s="139"/>
    </row>
    <row r="61" spans="1:8" s="128" customFormat="1" ht="12.75" x14ac:dyDescent="0.2">
      <c r="A61" s="131" t="s">
        <v>109</v>
      </c>
      <c r="B61" s="127">
        <v>134847.6</v>
      </c>
      <c r="E61" s="33"/>
      <c r="F61" s="141"/>
      <c r="G61" s="139"/>
      <c r="H61" s="139"/>
    </row>
    <row r="62" spans="1:8" s="128" customFormat="1" ht="25.5" x14ac:dyDescent="0.2">
      <c r="A62" s="126" t="s">
        <v>185</v>
      </c>
      <c r="B62" s="134">
        <v>0</v>
      </c>
      <c r="E62" s="33"/>
      <c r="F62" s="33"/>
      <c r="G62" s="139"/>
      <c r="H62" s="139"/>
    </row>
    <row r="63" spans="1:8" x14ac:dyDescent="0.25">
      <c r="A63" s="17" t="s">
        <v>149</v>
      </c>
      <c r="B63" s="27">
        <f>B31+B41+B42+B43+B46+B44+B45+B47+B49+B48+B51+B58+B53+B50+B56+B52+B59+B60+B61+B62</f>
        <v>21252427.25</v>
      </c>
      <c r="E63" s="40"/>
      <c r="F63" s="48"/>
    </row>
    <row r="64" spans="1:8" ht="4.5" customHeight="1" x14ac:dyDescent="0.25">
      <c r="B64" s="2"/>
      <c r="E64" s="40"/>
      <c r="F64" s="48"/>
      <c r="G64" s="44"/>
    </row>
    <row r="65" spans="1:2" x14ac:dyDescent="0.25">
      <c r="A65" s="17" t="s">
        <v>137</v>
      </c>
      <c r="B65" s="27">
        <f>C28-B63</f>
        <v>631541.71000000089</v>
      </c>
    </row>
  </sheetData>
  <mergeCells count="4">
    <mergeCell ref="A1:C1"/>
    <mergeCell ref="A3:C3"/>
    <mergeCell ref="A5:A6"/>
    <mergeCell ref="B5:C5"/>
  </mergeCells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scale="8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zoomScaleNormal="100" workbookViewId="0">
      <pane ySplit="3" topLeftCell="A4" activePane="bottomLeft" state="frozen"/>
      <selection sqref="A1:C1"/>
      <selection pane="bottomLeft" sqref="A1:C1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155" t="s">
        <v>97</v>
      </c>
      <c r="B1" s="155"/>
      <c r="C1" s="155"/>
      <c r="D1" s="16"/>
      <c r="E1" s="21"/>
      <c r="F1" s="21"/>
    </row>
    <row r="2" spans="1:8" ht="6.75" customHeight="1" thickBot="1" x14ac:dyDescent="0.3"/>
    <row r="3" spans="1:8" ht="24.75" customHeight="1" thickBot="1" x14ac:dyDescent="0.3">
      <c r="A3" s="159" t="s">
        <v>27</v>
      </c>
      <c r="B3" s="159"/>
      <c r="C3" s="159"/>
      <c r="D3" s="23"/>
      <c r="E3" s="1" t="s">
        <v>91</v>
      </c>
      <c r="F3" s="20"/>
    </row>
    <row r="4" spans="1:8" ht="6" customHeight="1" x14ac:dyDescent="0.25"/>
    <row r="5" spans="1:8" x14ac:dyDescent="0.25">
      <c r="A5" s="153" t="s">
        <v>110</v>
      </c>
      <c r="B5" s="157" t="s">
        <v>145</v>
      </c>
      <c r="C5" s="158"/>
      <c r="E5" s="5"/>
      <c r="F5" s="6"/>
    </row>
    <row r="6" spans="1:8" x14ac:dyDescent="0.25">
      <c r="A6" s="154"/>
      <c r="B6" s="25" t="s">
        <v>98</v>
      </c>
      <c r="C6" s="25" t="s">
        <v>99</v>
      </c>
      <c r="E6" s="5"/>
      <c r="F6" s="6"/>
    </row>
    <row r="7" spans="1:8" s="128" customFormat="1" ht="12.75" x14ac:dyDescent="0.2">
      <c r="A7" s="126" t="s">
        <v>139</v>
      </c>
      <c r="B7" s="127">
        <v>2278689.2599999998</v>
      </c>
      <c r="C7" s="135">
        <v>2224480.7400000002</v>
      </c>
      <c r="E7" s="33"/>
      <c r="F7" s="36"/>
      <c r="G7" s="36"/>
      <c r="H7" s="139"/>
    </row>
    <row r="8" spans="1:8" s="128" customFormat="1" ht="25.5" x14ac:dyDescent="0.2">
      <c r="A8" s="126" t="s">
        <v>113</v>
      </c>
      <c r="B8" s="127">
        <v>203930.58</v>
      </c>
      <c r="C8" s="135">
        <v>195045.23</v>
      </c>
      <c r="E8" s="33"/>
      <c r="F8" s="33"/>
      <c r="G8" s="33"/>
      <c r="H8" s="139"/>
    </row>
    <row r="9" spans="1:8" s="128" customFormat="1" ht="12.75" x14ac:dyDescent="0.25">
      <c r="A9" s="126" t="s">
        <v>140</v>
      </c>
      <c r="B9" s="135">
        <v>1112498.74</v>
      </c>
      <c r="C9" s="135">
        <v>1089070.4099999999</v>
      </c>
      <c r="E9" s="33"/>
      <c r="F9" s="36"/>
      <c r="G9" s="36"/>
    </row>
    <row r="10" spans="1:8" s="128" customFormat="1" ht="25.5" x14ac:dyDescent="0.2">
      <c r="A10" s="126" t="s">
        <v>129</v>
      </c>
      <c r="B10" s="127">
        <v>350298.49</v>
      </c>
      <c r="C10" s="135">
        <v>341401.57</v>
      </c>
      <c r="E10" s="33"/>
      <c r="F10" s="36"/>
      <c r="G10" s="36"/>
      <c r="H10" s="139"/>
    </row>
    <row r="11" spans="1:8" s="128" customFormat="1" ht="12.75" x14ac:dyDescent="0.2">
      <c r="A11" s="126" t="s">
        <v>111</v>
      </c>
      <c r="B11" s="127">
        <v>289570.65999999997</v>
      </c>
      <c r="C11" s="135">
        <v>282293.46000000002</v>
      </c>
      <c r="E11" s="33"/>
      <c r="F11" s="36"/>
      <c r="G11" s="36"/>
      <c r="H11" s="139"/>
    </row>
    <row r="12" spans="1:8" s="128" customFormat="1" ht="12.75" x14ac:dyDescent="0.2">
      <c r="A12" s="126" t="s">
        <v>102</v>
      </c>
      <c r="B12" s="127">
        <v>59849.41</v>
      </c>
      <c r="C12" s="135">
        <v>59267.79</v>
      </c>
      <c r="E12" s="33"/>
      <c r="F12" s="36"/>
      <c r="G12" s="36"/>
      <c r="H12" s="139"/>
    </row>
    <row r="13" spans="1:8" s="128" customFormat="1" ht="12.75" x14ac:dyDescent="0.2">
      <c r="A13" s="126" t="s">
        <v>103</v>
      </c>
      <c r="B13" s="127">
        <v>65131.06</v>
      </c>
      <c r="C13" s="135">
        <v>64033.97</v>
      </c>
      <c r="E13" s="33"/>
      <c r="F13" s="36"/>
      <c r="G13" s="36"/>
      <c r="H13" s="139"/>
    </row>
    <row r="14" spans="1:8" s="128" customFormat="1" ht="12.75" x14ac:dyDescent="0.2">
      <c r="A14" s="126" t="s">
        <v>112</v>
      </c>
      <c r="B14" s="127">
        <v>816576.96</v>
      </c>
      <c r="C14" s="135">
        <v>774008.18</v>
      </c>
      <c r="E14" s="33"/>
      <c r="F14" s="36"/>
      <c r="G14" s="36"/>
      <c r="H14" s="139"/>
    </row>
    <row r="15" spans="1:8" s="128" customFormat="1" ht="12.75" x14ac:dyDescent="0.25">
      <c r="A15" s="126" t="s">
        <v>141</v>
      </c>
      <c r="B15" s="135">
        <v>66372</v>
      </c>
      <c r="C15" s="135">
        <v>66372</v>
      </c>
      <c r="E15" s="33"/>
      <c r="F15" s="36"/>
      <c r="G15" s="36"/>
    </row>
    <row r="16" spans="1:8" s="128" customFormat="1" ht="12.75" x14ac:dyDescent="0.25">
      <c r="A16" s="126" t="s">
        <v>114</v>
      </c>
      <c r="B16" s="135">
        <v>626658.93999999994</v>
      </c>
      <c r="C16" s="135">
        <v>604679.03</v>
      </c>
      <c r="E16" s="33"/>
      <c r="F16" s="36"/>
      <c r="G16" s="36"/>
    </row>
    <row r="17" spans="1:8" s="128" customFormat="1" ht="12.75" x14ac:dyDescent="0.25">
      <c r="A17" s="126" t="s">
        <v>142</v>
      </c>
      <c r="B17" s="135">
        <v>0</v>
      </c>
      <c r="C17" s="135">
        <v>0</v>
      </c>
      <c r="E17" s="33"/>
      <c r="F17" s="46"/>
      <c r="G17" s="46"/>
    </row>
    <row r="18" spans="1:8" s="128" customFormat="1" ht="12.75" x14ac:dyDescent="0.2">
      <c r="A18" s="126" t="s">
        <v>115</v>
      </c>
      <c r="B18" s="127">
        <v>0</v>
      </c>
      <c r="C18" s="135">
        <v>0</v>
      </c>
      <c r="E18" s="33"/>
      <c r="F18" s="33"/>
      <c r="G18" s="33"/>
      <c r="H18" s="139"/>
    </row>
    <row r="19" spans="1:8" s="128" customFormat="1" ht="12.75" x14ac:dyDescent="0.25">
      <c r="A19" s="126" t="s">
        <v>372</v>
      </c>
      <c r="B19" s="135">
        <v>111863.26</v>
      </c>
      <c r="C19" s="135">
        <v>107264.6</v>
      </c>
      <c r="E19" s="33"/>
      <c r="F19" s="36"/>
      <c r="G19" s="36"/>
    </row>
    <row r="20" spans="1:8" s="128" customFormat="1" ht="12.75" x14ac:dyDescent="0.25">
      <c r="A20" s="126" t="s">
        <v>143</v>
      </c>
      <c r="B20" s="127">
        <v>0</v>
      </c>
      <c r="C20" s="135">
        <v>114.05</v>
      </c>
      <c r="E20" s="33"/>
      <c r="F20" s="33"/>
      <c r="G20" s="33"/>
    </row>
    <row r="21" spans="1:8" s="128" customFormat="1" ht="25.5" x14ac:dyDescent="0.25">
      <c r="A21" s="126" t="s">
        <v>116</v>
      </c>
      <c r="B21" s="127">
        <v>1964202.22</v>
      </c>
      <c r="C21" s="135">
        <v>1887635.52</v>
      </c>
      <c r="E21" s="33"/>
      <c r="F21" s="33"/>
      <c r="G21" s="33"/>
    </row>
    <row r="22" spans="1:8" s="128" customFormat="1" ht="25.5" x14ac:dyDescent="0.25">
      <c r="A22" s="126" t="s">
        <v>117</v>
      </c>
      <c r="B22" s="127">
        <v>6258143.6399999997</v>
      </c>
      <c r="C22" s="135">
        <v>5992702.8700000001</v>
      </c>
      <c r="E22" s="33"/>
      <c r="F22" s="33"/>
      <c r="G22" s="33"/>
    </row>
    <row r="23" spans="1:8" s="128" customFormat="1" ht="12.75" x14ac:dyDescent="0.25">
      <c r="A23" s="126" t="s">
        <v>118</v>
      </c>
      <c r="B23" s="135">
        <v>107383.38</v>
      </c>
      <c r="C23" s="135">
        <v>104512.37</v>
      </c>
      <c r="E23" s="33"/>
      <c r="F23" s="46"/>
      <c r="G23" s="46"/>
    </row>
    <row r="24" spans="1:8" s="128" customFormat="1" ht="12.75" x14ac:dyDescent="0.2">
      <c r="A24" s="126" t="s">
        <v>119</v>
      </c>
      <c r="B24" s="127">
        <v>299850.88</v>
      </c>
      <c r="C24" s="135">
        <v>274822.07</v>
      </c>
      <c r="E24" s="33"/>
      <c r="F24" s="46"/>
      <c r="G24" s="46"/>
      <c r="H24" s="139"/>
    </row>
    <row r="25" spans="1:8" s="128" customFormat="1" ht="12.75" x14ac:dyDescent="0.25">
      <c r="A25" s="126" t="s">
        <v>120</v>
      </c>
      <c r="B25" s="135">
        <v>0</v>
      </c>
      <c r="C25" s="135">
        <v>0</v>
      </c>
      <c r="E25" s="33"/>
      <c r="F25" s="33"/>
      <c r="G25" s="46"/>
    </row>
    <row r="26" spans="1:8" s="128" customFormat="1" ht="12.75" x14ac:dyDescent="0.2">
      <c r="A26" s="126" t="s">
        <v>180</v>
      </c>
      <c r="B26" s="127">
        <v>0</v>
      </c>
      <c r="C26" s="135">
        <v>0</v>
      </c>
      <c r="E26" s="33"/>
      <c r="F26" s="140"/>
      <c r="G26" s="140"/>
      <c r="H26" s="139"/>
    </row>
    <row r="27" spans="1:8" s="128" customFormat="1" ht="12.75" x14ac:dyDescent="0.2">
      <c r="A27" s="126" t="s">
        <v>100</v>
      </c>
      <c r="B27" s="127">
        <v>257386.76</v>
      </c>
      <c r="C27" s="135">
        <v>225452.02</v>
      </c>
      <c r="E27" s="33"/>
      <c r="F27" s="141"/>
      <c r="G27" s="141"/>
      <c r="H27" s="139"/>
    </row>
    <row r="28" spans="1:8" x14ac:dyDescent="0.25">
      <c r="A28" s="17" t="s">
        <v>144</v>
      </c>
      <c r="B28" s="28">
        <f>SUM(B7:B27)</f>
        <v>14868406.24</v>
      </c>
      <c r="C28" s="28">
        <f>SUM(C7:C27)</f>
        <v>14293155.879999997</v>
      </c>
      <c r="E28" s="34"/>
      <c r="F28" s="47"/>
      <c r="G28" s="47"/>
    </row>
    <row r="29" spans="1:8" ht="15" x14ac:dyDescent="0.25">
      <c r="B29" s="18"/>
      <c r="C29" s="18"/>
    </row>
    <row r="30" spans="1:8" x14ac:dyDescent="0.25">
      <c r="A30" s="25" t="s">
        <v>110</v>
      </c>
      <c r="B30" s="26" t="s">
        <v>146</v>
      </c>
    </row>
    <row r="31" spans="1:8" s="128" customFormat="1" ht="12.75" x14ac:dyDescent="0.2">
      <c r="A31" s="126" t="s">
        <v>147</v>
      </c>
      <c r="B31" s="127">
        <f>SUM(B32:B40)</f>
        <v>2655608.35</v>
      </c>
      <c r="E31" s="33"/>
      <c r="F31" s="138"/>
      <c r="G31" s="139"/>
      <c r="H31" s="139"/>
    </row>
    <row r="32" spans="1:8" s="128" customFormat="1" ht="12.75" x14ac:dyDescent="0.2">
      <c r="A32" s="129" t="s">
        <v>121</v>
      </c>
      <c r="B32" s="130">
        <v>376648.56</v>
      </c>
      <c r="E32" s="33"/>
      <c r="F32" s="46"/>
      <c r="G32" s="139"/>
      <c r="H32" s="139"/>
    </row>
    <row r="33" spans="1:8" s="128" customFormat="1" ht="12.75" x14ac:dyDescent="0.2">
      <c r="A33" s="129" t="s">
        <v>122</v>
      </c>
      <c r="B33" s="130">
        <v>348487.92</v>
      </c>
      <c r="E33" s="33"/>
      <c r="F33" s="36"/>
      <c r="G33" s="139"/>
      <c r="H33" s="139"/>
    </row>
    <row r="34" spans="1:8" s="128" customFormat="1" ht="25.5" x14ac:dyDescent="0.2">
      <c r="A34" s="129" t="s">
        <v>123</v>
      </c>
      <c r="B34" s="130">
        <v>368728.38</v>
      </c>
      <c r="E34" s="33"/>
      <c r="F34" s="33"/>
      <c r="G34" s="139"/>
      <c r="H34" s="139"/>
    </row>
    <row r="35" spans="1:8" s="128" customFormat="1" ht="25.5" x14ac:dyDescent="0.2">
      <c r="A35" s="129" t="s">
        <v>124</v>
      </c>
      <c r="B35" s="130">
        <v>45761.04</v>
      </c>
      <c r="E35" s="33"/>
      <c r="F35" s="33"/>
      <c r="G35" s="139"/>
      <c r="H35" s="139"/>
    </row>
    <row r="36" spans="1:8" s="128" customFormat="1" ht="12.75" x14ac:dyDescent="0.2">
      <c r="A36" s="129" t="s">
        <v>125</v>
      </c>
      <c r="B36" s="130">
        <v>14080.32</v>
      </c>
      <c r="E36" s="33"/>
      <c r="F36" s="36"/>
      <c r="G36" s="139"/>
      <c r="H36" s="139"/>
    </row>
    <row r="37" spans="1:8" s="128" customFormat="1" ht="12.75" x14ac:dyDescent="0.2">
      <c r="A37" s="129" t="s">
        <v>126</v>
      </c>
      <c r="B37" s="130">
        <v>109018.08</v>
      </c>
      <c r="E37" s="33"/>
      <c r="F37" s="36"/>
      <c r="G37" s="139"/>
      <c r="H37" s="139"/>
    </row>
    <row r="38" spans="1:8" s="128" customFormat="1" ht="12.75" x14ac:dyDescent="0.2">
      <c r="A38" s="129" t="s">
        <v>127</v>
      </c>
      <c r="B38" s="130">
        <v>1314564.72</v>
      </c>
      <c r="E38" s="33"/>
      <c r="F38" s="36"/>
      <c r="G38" s="139"/>
      <c r="H38" s="139"/>
    </row>
    <row r="39" spans="1:8" s="128" customFormat="1" ht="12.75" x14ac:dyDescent="0.2">
      <c r="A39" s="129" t="s">
        <v>128</v>
      </c>
      <c r="B39" s="130">
        <v>7678.08</v>
      </c>
      <c r="E39" s="33"/>
      <c r="F39" s="36"/>
      <c r="G39" s="139"/>
      <c r="H39" s="139"/>
    </row>
    <row r="40" spans="1:8" s="128" customFormat="1" ht="25.5" x14ac:dyDescent="0.2">
      <c r="A40" s="129" t="s">
        <v>131</v>
      </c>
      <c r="B40" s="130">
        <v>70641.25</v>
      </c>
      <c r="E40" s="33"/>
      <c r="F40" s="46"/>
      <c r="G40" s="139"/>
      <c r="H40" s="139"/>
    </row>
    <row r="41" spans="1:8" s="128" customFormat="1" ht="12.75" x14ac:dyDescent="0.2">
      <c r="A41" s="126" t="s">
        <v>148</v>
      </c>
      <c r="B41" s="127">
        <v>360357</v>
      </c>
      <c r="E41" s="33"/>
      <c r="F41" s="36"/>
      <c r="G41" s="139"/>
      <c r="H41" s="139"/>
    </row>
    <row r="42" spans="1:8" s="128" customFormat="1" ht="25.5" x14ac:dyDescent="0.2">
      <c r="A42" s="126" t="s">
        <v>101</v>
      </c>
      <c r="B42" s="127">
        <v>350247.96</v>
      </c>
      <c r="E42" s="33"/>
      <c r="F42" s="46"/>
      <c r="G42" s="139"/>
      <c r="H42" s="139"/>
    </row>
    <row r="43" spans="1:8" s="128" customFormat="1" ht="12.75" x14ac:dyDescent="0.2">
      <c r="A43" s="126" t="s">
        <v>130</v>
      </c>
      <c r="B43" s="127">
        <v>289526.58</v>
      </c>
      <c r="E43" s="33"/>
      <c r="F43" s="46"/>
      <c r="G43" s="139"/>
      <c r="H43" s="139"/>
    </row>
    <row r="44" spans="1:8" s="128" customFormat="1" ht="12.75" x14ac:dyDescent="0.2">
      <c r="A44" s="126" t="s">
        <v>336</v>
      </c>
      <c r="B44" s="127">
        <v>59841.36</v>
      </c>
      <c r="E44" s="33"/>
      <c r="F44" s="46"/>
      <c r="G44" s="139"/>
      <c r="H44" s="139"/>
    </row>
    <row r="45" spans="1:8" s="128" customFormat="1" ht="12.75" x14ac:dyDescent="0.2">
      <c r="A45" s="126" t="s">
        <v>337</v>
      </c>
      <c r="B45" s="127">
        <v>73921.679999999993</v>
      </c>
      <c r="E45" s="33"/>
      <c r="F45" s="36"/>
      <c r="G45" s="139"/>
      <c r="H45" s="139"/>
    </row>
    <row r="46" spans="1:8" s="128" customFormat="1" ht="12.75" x14ac:dyDescent="0.2">
      <c r="A46" s="126" t="s">
        <v>338</v>
      </c>
      <c r="B46" s="127">
        <v>779502.91</v>
      </c>
      <c r="E46" s="33"/>
      <c r="F46" s="36"/>
      <c r="G46" s="139"/>
      <c r="H46" s="139"/>
    </row>
    <row r="47" spans="1:8" s="128" customFormat="1" ht="12.75" x14ac:dyDescent="0.2">
      <c r="A47" s="126" t="s">
        <v>104</v>
      </c>
      <c r="B47" s="127">
        <v>34106.080000000002</v>
      </c>
      <c r="E47" s="33"/>
      <c r="F47" s="36"/>
      <c r="G47" s="139"/>
      <c r="H47" s="139"/>
    </row>
    <row r="48" spans="1:8" s="128" customFormat="1" ht="12.75" x14ac:dyDescent="0.2">
      <c r="A48" s="126" t="s">
        <v>339</v>
      </c>
      <c r="B48" s="127">
        <v>626574.24</v>
      </c>
      <c r="E48" s="33"/>
      <c r="F48" s="46"/>
      <c r="G48" s="139"/>
      <c r="H48" s="139"/>
    </row>
    <row r="49" spans="1:8" s="128" customFormat="1" ht="12.75" x14ac:dyDescent="0.2">
      <c r="A49" s="126" t="s">
        <v>340</v>
      </c>
      <c r="B49" s="127">
        <v>0</v>
      </c>
      <c r="E49" s="33"/>
      <c r="F49" s="33"/>
      <c r="G49" s="139"/>
      <c r="H49" s="139"/>
    </row>
    <row r="50" spans="1:8" s="128" customFormat="1" ht="12.75" x14ac:dyDescent="0.2">
      <c r="A50" s="131" t="s">
        <v>341</v>
      </c>
      <c r="B50" s="127">
        <v>0</v>
      </c>
      <c r="E50" s="33"/>
      <c r="F50" s="33"/>
      <c r="G50" s="139"/>
      <c r="H50" s="139"/>
    </row>
    <row r="51" spans="1:8" s="128" customFormat="1" ht="12.75" x14ac:dyDescent="0.2">
      <c r="A51" s="126" t="s">
        <v>371</v>
      </c>
      <c r="B51" s="127">
        <v>111870.92</v>
      </c>
      <c r="E51" s="33"/>
      <c r="F51" s="33"/>
      <c r="G51" s="139"/>
      <c r="H51" s="139"/>
    </row>
    <row r="52" spans="1:8" s="128" customFormat="1" ht="12.75" x14ac:dyDescent="0.2">
      <c r="A52" s="131" t="s">
        <v>343</v>
      </c>
      <c r="B52" s="132">
        <v>0</v>
      </c>
      <c r="E52" s="33"/>
      <c r="F52" s="33"/>
      <c r="G52" s="139"/>
      <c r="H52" s="139"/>
    </row>
    <row r="53" spans="1:8" s="128" customFormat="1" ht="25.5" x14ac:dyDescent="0.2">
      <c r="A53" s="126" t="s">
        <v>346</v>
      </c>
      <c r="B53" s="127">
        <v>2374756.9500000002</v>
      </c>
      <c r="E53" s="33"/>
      <c r="F53" s="33"/>
      <c r="G53" s="139"/>
      <c r="H53" s="139"/>
    </row>
    <row r="54" spans="1:8" s="128" customFormat="1" ht="12.75" x14ac:dyDescent="0.25">
      <c r="A54" s="133" t="s">
        <v>134</v>
      </c>
      <c r="B54" s="130">
        <v>42482.17</v>
      </c>
      <c r="E54" s="33"/>
      <c r="F54" s="33"/>
    </row>
    <row r="55" spans="1:8" s="128" customFormat="1" ht="12.75" x14ac:dyDescent="0.2">
      <c r="A55" s="133" t="s">
        <v>181</v>
      </c>
      <c r="B55" s="130">
        <v>73165.56</v>
      </c>
      <c r="F55" s="140"/>
      <c r="H55" s="139"/>
    </row>
    <row r="56" spans="1:8" s="128" customFormat="1" ht="12.75" x14ac:dyDescent="0.2">
      <c r="A56" s="126" t="s">
        <v>344</v>
      </c>
      <c r="B56" s="127">
        <v>6160053.4199999999</v>
      </c>
      <c r="E56" s="33"/>
      <c r="F56" s="33"/>
      <c r="H56" s="139"/>
    </row>
    <row r="57" spans="1:8" s="128" customFormat="1" ht="12.75" x14ac:dyDescent="0.2">
      <c r="A57" s="133" t="s">
        <v>135</v>
      </c>
      <c r="B57" s="130">
        <v>88282.85</v>
      </c>
      <c r="F57" s="33"/>
      <c r="H57" s="139"/>
    </row>
    <row r="58" spans="1:8" s="128" customFormat="1" ht="12.75" x14ac:dyDescent="0.2">
      <c r="A58" s="126" t="s">
        <v>345</v>
      </c>
      <c r="B58" s="127">
        <v>32422.2</v>
      </c>
      <c r="E58" s="33"/>
      <c r="F58" s="33"/>
      <c r="G58" s="139"/>
      <c r="H58" s="139"/>
    </row>
    <row r="59" spans="1:8" s="128" customFormat="1" ht="12.75" x14ac:dyDescent="0.2">
      <c r="A59" s="131" t="s">
        <v>107</v>
      </c>
      <c r="B59" s="132">
        <v>0</v>
      </c>
      <c r="E59" s="33"/>
      <c r="F59" s="33"/>
      <c r="G59" s="139"/>
      <c r="H59" s="139"/>
    </row>
    <row r="60" spans="1:8" s="128" customFormat="1" ht="12.75" x14ac:dyDescent="0.2">
      <c r="A60" s="126" t="s">
        <v>108</v>
      </c>
      <c r="B60" s="127">
        <v>0</v>
      </c>
      <c r="E60" s="33"/>
      <c r="F60" s="33"/>
      <c r="H60" s="139"/>
    </row>
    <row r="61" spans="1:8" s="128" customFormat="1" ht="12.75" x14ac:dyDescent="0.2">
      <c r="A61" s="131" t="s">
        <v>109</v>
      </c>
      <c r="B61" s="127">
        <v>257386.76</v>
      </c>
      <c r="E61" s="33"/>
      <c r="F61" s="141"/>
      <c r="G61" s="139"/>
      <c r="H61" s="139"/>
    </row>
    <row r="62" spans="1:8" s="128" customFormat="1" ht="25.5" x14ac:dyDescent="0.2">
      <c r="A62" s="126" t="s">
        <v>185</v>
      </c>
      <c r="B62" s="134">
        <v>0</v>
      </c>
      <c r="E62" s="33"/>
      <c r="F62" s="33"/>
      <c r="G62" s="139"/>
      <c r="H62" s="139"/>
    </row>
    <row r="63" spans="1:8" x14ac:dyDescent="0.25">
      <c r="A63" s="17" t="s">
        <v>149</v>
      </c>
      <c r="B63" s="27">
        <f>B31+B41+B42+B43+B46+B44+B45+B47+B49+B48+B51+B58+B53+B50+B56+B52+B59+B60+B61+B62</f>
        <v>14166176.41</v>
      </c>
      <c r="E63" s="40"/>
      <c r="F63" s="48"/>
    </row>
    <row r="64" spans="1:8" ht="4.5" customHeight="1" x14ac:dyDescent="0.25">
      <c r="B64" s="2"/>
      <c r="E64" s="42"/>
      <c r="F64" s="49"/>
    </row>
    <row r="65" spans="1:2" x14ac:dyDescent="0.25">
      <c r="A65" s="17" t="s">
        <v>137</v>
      </c>
      <c r="B65" s="27">
        <f>C28-B63</f>
        <v>126979.46999999695</v>
      </c>
    </row>
  </sheetData>
  <mergeCells count="4">
    <mergeCell ref="A1:C1"/>
    <mergeCell ref="A3:C3"/>
    <mergeCell ref="A5:A6"/>
    <mergeCell ref="B5:C5"/>
  </mergeCells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scale="8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zoomScaleNormal="100" workbookViewId="0">
      <pane ySplit="3" topLeftCell="A4" activePane="bottomLeft" state="frozen"/>
      <selection sqref="A1:C1"/>
      <selection pane="bottomLeft" sqref="A1:C1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155" t="s">
        <v>97</v>
      </c>
      <c r="B1" s="155"/>
      <c r="C1" s="155"/>
      <c r="D1" s="16"/>
      <c r="E1" s="21"/>
      <c r="F1" s="21"/>
    </row>
    <row r="2" spans="1:8" ht="6.75" customHeight="1" thickBot="1" x14ac:dyDescent="0.3"/>
    <row r="3" spans="1:8" ht="24.75" customHeight="1" thickBot="1" x14ac:dyDescent="0.3">
      <c r="A3" s="159" t="s">
        <v>28</v>
      </c>
      <c r="B3" s="159"/>
      <c r="C3" s="159"/>
      <c r="D3" s="23"/>
      <c r="E3" s="1" t="s">
        <v>91</v>
      </c>
      <c r="F3" s="20"/>
    </row>
    <row r="4" spans="1:8" ht="6" customHeight="1" x14ac:dyDescent="0.25"/>
    <row r="5" spans="1:8" x14ac:dyDescent="0.25">
      <c r="A5" s="153" t="s">
        <v>110</v>
      </c>
      <c r="B5" s="157" t="s">
        <v>145</v>
      </c>
      <c r="C5" s="158"/>
      <c r="E5" s="5"/>
      <c r="F5" s="6"/>
    </row>
    <row r="6" spans="1:8" x14ac:dyDescent="0.25">
      <c r="A6" s="154"/>
      <c r="B6" s="25" t="s">
        <v>98</v>
      </c>
      <c r="C6" s="25" t="s">
        <v>99</v>
      </c>
      <c r="E6" s="5"/>
      <c r="F6" s="6"/>
    </row>
    <row r="7" spans="1:8" s="128" customFormat="1" ht="12.75" x14ac:dyDescent="0.2">
      <c r="A7" s="126" t="s">
        <v>139</v>
      </c>
      <c r="B7" s="127">
        <v>6602903.96</v>
      </c>
      <c r="C7" s="135">
        <v>6261692.2000000002</v>
      </c>
      <c r="E7" s="33"/>
      <c r="F7" s="36"/>
      <c r="G7" s="36"/>
      <c r="H7" s="139"/>
    </row>
    <row r="8" spans="1:8" s="128" customFormat="1" ht="25.5" x14ac:dyDescent="0.2">
      <c r="A8" s="126" t="s">
        <v>113</v>
      </c>
      <c r="B8" s="127">
        <v>1172462</v>
      </c>
      <c r="C8" s="135">
        <v>1082342.1000000001</v>
      </c>
      <c r="E8" s="33"/>
      <c r="F8" s="33"/>
      <c r="G8" s="33"/>
      <c r="H8" s="139"/>
    </row>
    <row r="9" spans="1:8" s="128" customFormat="1" ht="12.75" x14ac:dyDescent="0.25">
      <c r="A9" s="126" t="s">
        <v>140</v>
      </c>
      <c r="B9" s="135">
        <v>3223671.44</v>
      </c>
      <c r="C9" s="135">
        <v>3063946.57</v>
      </c>
      <c r="E9" s="33"/>
      <c r="F9" s="36"/>
      <c r="G9" s="36"/>
    </row>
    <row r="10" spans="1:8" s="128" customFormat="1" ht="25.5" x14ac:dyDescent="0.2">
      <c r="A10" s="126" t="s">
        <v>129</v>
      </c>
      <c r="B10" s="127">
        <v>1015044.65</v>
      </c>
      <c r="C10" s="135">
        <v>960731.32</v>
      </c>
      <c r="E10" s="33"/>
      <c r="F10" s="36"/>
      <c r="G10" s="36"/>
      <c r="H10" s="139"/>
    </row>
    <row r="11" spans="1:8" s="128" customFormat="1" ht="12.75" x14ac:dyDescent="0.2">
      <c r="A11" s="126" t="s">
        <v>111</v>
      </c>
      <c r="B11" s="127">
        <v>0</v>
      </c>
      <c r="C11" s="135">
        <v>0</v>
      </c>
      <c r="E11" s="33"/>
      <c r="F11" s="33"/>
      <c r="G11" s="33"/>
      <c r="H11" s="139"/>
    </row>
    <row r="12" spans="1:8" s="128" customFormat="1" ht="12.75" x14ac:dyDescent="0.2">
      <c r="A12" s="126" t="s">
        <v>102</v>
      </c>
      <c r="B12" s="127">
        <v>173423.16</v>
      </c>
      <c r="C12" s="135">
        <v>165690.73000000001</v>
      </c>
      <c r="E12" s="33"/>
      <c r="F12" s="36"/>
      <c r="G12" s="36"/>
      <c r="H12" s="139"/>
    </row>
    <row r="13" spans="1:8" s="128" customFormat="1" ht="12.75" x14ac:dyDescent="0.2">
      <c r="A13" s="126" t="s">
        <v>103</v>
      </c>
      <c r="B13" s="127">
        <v>188724.51</v>
      </c>
      <c r="C13" s="135">
        <v>179938.15</v>
      </c>
      <c r="E13" s="33"/>
      <c r="F13" s="36"/>
      <c r="G13" s="36"/>
      <c r="H13" s="139"/>
    </row>
    <row r="14" spans="1:8" s="128" customFormat="1" ht="12.75" x14ac:dyDescent="0.2">
      <c r="A14" s="126" t="s">
        <v>112</v>
      </c>
      <c r="B14" s="127">
        <v>1801924.22</v>
      </c>
      <c r="C14" s="135">
        <v>1662735.56</v>
      </c>
      <c r="E14" s="33"/>
      <c r="F14" s="36"/>
      <c r="G14" s="36"/>
      <c r="H14" s="139"/>
    </row>
    <row r="15" spans="1:8" s="128" customFormat="1" ht="12.75" x14ac:dyDescent="0.25">
      <c r="A15" s="126" t="s">
        <v>141</v>
      </c>
      <c r="B15" s="135">
        <v>341694.84</v>
      </c>
      <c r="C15" s="135">
        <v>341694.84</v>
      </c>
      <c r="E15" s="33"/>
      <c r="F15" s="36"/>
      <c r="G15" s="36"/>
    </row>
    <row r="16" spans="1:8" s="128" customFormat="1" ht="12.75" x14ac:dyDescent="0.25">
      <c r="A16" s="126" t="s">
        <v>114</v>
      </c>
      <c r="B16" s="135">
        <v>1815853.24</v>
      </c>
      <c r="C16" s="135">
        <v>1703889.9</v>
      </c>
      <c r="E16" s="33"/>
      <c r="F16" s="36"/>
      <c r="G16" s="36"/>
    </row>
    <row r="17" spans="1:8" s="128" customFormat="1" ht="12.75" x14ac:dyDescent="0.25">
      <c r="A17" s="126" t="s">
        <v>142</v>
      </c>
      <c r="B17" s="135">
        <v>0</v>
      </c>
      <c r="C17" s="135">
        <v>0</v>
      </c>
      <c r="E17" s="33"/>
      <c r="F17" s="46"/>
      <c r="G17" s="46"/>
    </row>
    <row r="18" spans="1:8" s="128" customFormat="1" ht="12.75" x14ac:dyDescent="0.2">
      <c r="A18" s="126" t="s">
        <v>115</v>
      </c>
      <c r="B18" s="127">
        <v>0</v>
      </c>
      <c r="C18" s="135">
        <v>0</v>
      </c>
      <c r="E18" s="33"/>
      <c r="F18" s="33"/>
      <c r="G18" s="33"/>
      <c r="H18" s="139"/>
    </row>
    <row r="19" spans="1:8" s="128" customFormat="1" ht="12.75" x14ac:dyDescent="0.25">
      <c r="A19" s="126" t="s">
        <v>372</v>
      </c>
      <c r="B19" s="135">
        <v>1383203.61</v>
      </c>
      <c r="C19" s="135">
        <v>1333786.25</v>
      </c>
      <c r="E19" s="33"/>
      <c r="F19" s="36"/>
      <c r="G19" s="36"/>
    </row>
    <row r="20" spans="1:8" s="128" customFormat="1" ht="12.75" x14ac:dyDescent="0.25">
      <c r="A20" s="126" t="s">
        <v>143</v>
      </c>
      <c r="B20" s="127">
        <v>0</v>
      </c>
      <c r="C20" s="135">
        <v>0</v>
      </c>
      <c r="E20" s="33"/>
      <c r="F20" s="33"/>
      <c r="G20" s="33"/>
    </row>
    <row r="21" spans="1:8" s="128" customFormat="1" ht="25.5" x14ac:dyDescent="0.25">
      <c r="A21" s="126" t="s">
        <v>116</v>
      </c>
      <c r="B21" s="127">
        <v>5065564.8099999996</v>
      </c>
      <c r="C21" s="135">
        <v>4603957.0999999996</v>
      </c>
      <c r="E21" s="33"/>
      <c r="F21" s="33"/>
      <c r="G21" s="33"/>
    </row>
    <row r="22" spans="1:8" s="128" customFormat="1" ht="25.5" x14ac:dyDescent="0.25">
      <c r="A22" s="126" t="s">
        <v>117</v>
      </c>
      <c r="B22" s="127">
        <v>15876934.529999999</v>
      </c>
      <c r="C22" s="135">
        <v>14680250.33</v>
      </c>
      <c r="E22" s="33"/>
      <c r="F22" s="33"/>
      <c r="G22" s="33"/>
    </row>
    <row r="23" spans="1:8" s="128" customFormat="1" ht="12.75" x14ac:dyDescent="0.25">
      <c r="A23" s="126" t="s">
        <v>118</v>
      </c>
      <c r="B23" s="135">
        <v>341753.81</v>
      </c>
      <c r="C23" s="135">
        <v>325591.65000000002</v>
      </c>
      <c r="E23" s="33"/>
      <c r="F23" s="46"/>
      <c r="G23" s="46"/>
    </row>
    <row r="24" spans="1:8" s="128" customFormat="1" ht="12.75" x14ac:dyDescent="0.2">
      <c r="A24" s="126" t="s">
        <v>119</v>
      </c>
      <c r="B24" s="127">
        <v>505205.71</v>
      </c>
      <c r="C24" s="135">
        <v>404903.48</v>
      </c>
      <c r="E24" s="33"/>
      <c r="F24" s="46"/>
      <c r="G24" s="46"/>
      <c r="H24" s="139"/>
    </row>
    <row r="25" spans="1:8" s="128" customFormat="1" ht="12.75" x14ac:dyDescent="0.25">
      <c r="A25" s="126" t="s">
        <v>120</v>
      </c>
      <c r="B25" s="135">
        <v>321854.71999999997</v>
      </c>
      <c r="C25" s="135">
        <v>304994.15999999997</v>
      </c>
      <c r="E25" s="33"/>
      <c r="F25" s="33"/>
      <c r="G25" s="46"/>
    </row>
    <row r="26" spans="1:8" s="128" customFormat="1" ht="12.75" x14ac:dyDescent="0.2">
      <c r="A26" s="126" t="s">
        <v>180</v>
      </c>
      <c r="B26" s="127">
        <v>238135.55</v>
      </c>
      <c r="C26" s="135">
        <v>232599.27</v>
      </c>
      <c r="E26" s="33"/>
      <c r="F26" s="140"/>
      <c r="G26" s="140"/>
      <c r="H26" s="139"/>
    </row>
    <row r="27" spans="1:8" s="128" customFormat="1" ht="12.75" x14ac:dyDescent="0.2">
      <c r="A27" s="126" t="s">
        <v>100</v>
      </c>
      <c r="B27" s="127">
        <v>568099.38</v>
      </c>
      <c r="C27" s="135">
        <v>476200.38</v>
      </c>
      <c r="E27" s="33"/>
      <c r="F27" s="141"/>
      <c r="G27" s="141"/>
      <c r="H27" s="139"/>
    </row>
    <row r="28" spans="1:8" x14ac:dyDescent="0.2">
      <c r="A28" s="17" t="s">
        <v>144</v>
      </c>
      <c r="B28" s="28">
        <f>SUM(B7:B27)</f>
        <v>40636454.140000001</v>
      </c>
      <c r="C28" s="28">
        <f>SUM(C7:C27)</f>
        <v>37784943.990000002</v>
      </c>
      <c r="E28" s="52"/>
      <c r="F28" s="53"/>
      <c r="G28" s="53"/>
    </row>
    <row r="29" spans="1:8" ht="15" x14ac:dyDescent="0.25">
      <c r="B29" s="18"/>
      <c r="C29" s="18"/>
    </row>
    <row r="30" spans="1:8" x14ac:dyDescent="0.25">
      <c r="A30" s="25" t="s">
        <v>110</v>
      </c>
      <c r="B30" s="26" t="s">
        <v>146</v>
      </c>
    </row>
    <row r="31" spans="1:8" s="128" customFormat="1" ht="12.75" x14ac:dyDescent="0.2">
      <c r="A31" s="126" t="s">
        <v>147</v>
      </c>
      <c r="B31" s="127">
        <f>SUM(B32:B40)</f>
        <v>6988127.9400000004</v>
      </c>
      <c r="E31" s="33"/>
      <c r="F31" s="138"/>
      <c r="G31" s="139"/>
      <c r="H31" s="139"/>
    </row>
    <row r="32" spans="1:8" s="128" customFormat="1" ht="12.75" x14ac:dyDescent="0.2">
      <c r="A32" s="129" t="s">
        <v>121</v>
      </c>
      <c r="B32" s="130">
        <v>1080203.52</v>
      </c>
      <c r="E32" s="33"/>
      <c r="F32" s="46"/>
      <c r="G32" s="139"/>
      <c r="H32" s="139"/>
    </row>
    <row r="33" spans="1:8" s="128" customFormat="1" ht="12.75" x14ac:dyDescent="0.2">
      <c r="A33" s="129" t="s">
        <v>122</v>
      </c>
      <c r="B33" s="130">
        <v>999440.64</v>
      </c>
      <c r="E33" s="33"/>
      <c r="F33" s="36"/>
      <c r="G33" s="139"/>
      <c r="H33" s="139"/>
    </row>
    <row r="34" spans="1:8" s="128" customFormat="1" ht="25.5" x14ac:dyDescent="0.2">
      <c r="A34" s="129" t="s">
        <v>123</v>
      </c>
      <c r="B34" s="130">
        <v>1057488.96</v>
      </c>
      <c r="E34" s="33"/>
      <c r="F34" s="33"/>
      <c r="G34" s="139"/>
      <c r="H34" s="139"/>
    </row>
    <row r="35" spans="1:8" s="128" customFormat="1" ht="25.5" x14ac:dyDescent="0.2">
      <c r="A35" s="129" t="s">
        <v>124</v>
      </c>
      <c r="B35" s="130">
        <v>131239.67999999999</v>
      </c>
      <c r="E35" s="33"/>
      <c r="F35" s="33"/>
      <c r="G35" s="139"/>
      <c r="H35" s="139"/>
    </row>
    <row r="36" spans="1:8" s="128" customFormat="1" ht="12.75" x14ac:dyDescent="0.2">
      <c r="A36" s="129" t="s">
        <v>125</v>
      </c>
      <c r="B36" s="130">
        <v>40381.440000000002</v>
      </c>
      <c r="E36" s="33"/>
      <c r="F36" s="36"/>
      <c r="G36" s="139"/>
      <c r="H36" s="139"/>
    </row>
    <row r="37" spans="1:8" s="128" customFormat="1" ht="12.75" x14ac:dyDescent="0.2">
      <c r="A37" s="129" t="s">
        <v>126</v>
      </c>
      <c r="B37" s="130">
        <v>247561.89</v>
      </c>
      <c r="E37" s="33"/>
      <c r="F37" s="36"/>
      <c r="G37" s="139"/>
      <c r="H37" s="139"/>
    </row>
    <row r="38" spans="1:8" s="128" customFormat="1" ht="12.75" x14ac:dyDescent="0.2">
      <c r="A38" s="129" t="s">
        <v>127</v>
      </c>
      <c r="B38" s="130">
        <v>3071978.19</v>
      </c>
      <c r="E38" s="33"/>
      <c r="F38" s="36"/>
      <c r="G38" s="139"/>
      <c r="H38" s="139"/>
    </row>
    <row r="39" spans="1:8" s="128" customFormat="1" ht="12.75" x14ac:dyDescent="0.2">
      <c r="A39" s="129" t="s">
        <v>128</v>
      </c>
      <c r="B39" s="130">
        <v>0</v>
      </c>
      <c r="E39" s="33"/>
      <c r="F39" s="33"/>
      <c r="G39" s="139"/>
      <c r="H39" s="139"/>
    </row>
    <row r="40" spans="1:8" s="128" customFormat="1" ht="25.5" x14ac:dyDescent="0.2">
      <c r="A40" s="129" t="s">
        <v>131</v>
      </c>
      <c r="B40" s="130">
        <v>359833.62</v>
      </c>
      <c r="E40" s="33"/>
      <c r="F40" s="46"/>
      <c r="G40" s="139"/>
      <c r="H40" s="139"/>
    </row>
    <row r="41" spans="1:8" s="128" customFormat="1" ht="12.75" x14ac:dyDescent="0.2">
      <c r="A41" s="126" t="s">
        <v>148</v>
      </c>
      <c r="B41" s="127">
        <v>3422590</v>
      </c>
      <c r="E41" s="33"/>
      <c r="F41" s="36"/>
      <c r="G41" s="139"/>
      <c r="H41" s="139"/>
    </row>
    <row r="42" spans="1:8" s="128" customFormat="1" ht="25.5" x14ac:dyDescent="0.2">
      <c r="A42" s="126" t="s">
        <v>101</v>
      </c>
      <c r="B42" s="127">
        <v>1004488.32</v>
      </c>
      <c r="E42" s="33"/>
      <c r="F42" s="46"/>
      <c r="G42" s="139"/>
      <c r="H42" s="139"/>
    </row>
    <row r="43" spans="1:8" s="128" customFormat="1" ht="12.75" x14ac:dyDescent="0.2">
      <c r="A43" s="126" t="s">
        <v>130</v>
      </c>
      <c r="B43" s="127">
        <v>0</v>
      </c>
      <c r="E43" s="33"/>
      <c r="F43" s="46"/>
      <c r="G43" s="139"/>
      <c r="H43" s="139"/>
    </row>
    <row r="44" spans="1:8" s="128" customFormat="1" ht="12.75" x14ac:dyDescent="0.2">
      <c r="A44" s="126" t="s">
        <v>336</v>
      </c>
      <c r="B44" s="127">
        <v>171621.12</v>
      </c>
      <c r="E44" s="33"/>
      <c r="F44" s="46"/>
      <c r="G44" s="139"/>
      <c r="H44" s="139"/>
    </row>
    <row r="45" spans="1:8" s="128" customFormat="1" ht="12.75" x14ac:dyDescent="0.2">
      <c r="A45" s="126" t="s">
        <v>337</v>
      </c>
      <c r="B45" s="127">
        <v>221401.92</v>
      </c>
      <c r="E45" s="33"/>
      <c r="F45" s="36"/>
      <c r="G45" s="139"/>
      <c r="H45" s="139"/>
    </row>
    <row r="46" spans="1:8" s="128" customFormat="1" ht="12.75" x14ac:dyDescent="0.2">
      <c r="A46" s="126" t="s">
        <v>338</v>
      </c>
      <c r="B46" s="127">
        <v>1654137.56</v>
      </c>
      <c r="E46" s="33"/>
      <c r="F46" s="36"/>
      <c r="G46" s="139"/>
      <c r="H46" s="139"/>
    </row>
    <row r="47" spans="1:8" s="128" customFormat="1" ht="12.75" x14ac:dyDescent="0.2">
      <c r="A47" s="126" t="s">
        <v>104</v>
      </c>
      <c r="B47" s="127">
        <v>0</v>
      </c>
      <c r="E47" s="33"/>
      <c r="F47" s="33"/>
      <c r="G47" s="139"/>
      <c r="H47" s="139"/>
    </row>
    <row r="48" spans="1:8" s="128" customFormat="1" ht="12.75" x14ac:dyDescent="0.2">
      <c r="A48" s="126" t="s">
        <v>339</v>
      </c>
      <c r="B48" s="127">
        <v>1796974.08</v>
      </c>
      <c r="E48" s="33"/>
      <c r="F48" s="46"/>
      <c r="G48" s="139"/>
      <c r="H48" s="139"/>
    </row>
    <row r="49" spans="1:8" s="128" customFormat="1" ht="12.75" x14ac:dyDescent="0.2">
      <c r="A49" s="126" t="s">
        <v>340</v>
      </c>
      <c r="B49" s="127">
        <v>0</v>
      </c>
      <c r="E49" s="33"/>
      <c r="F49" s="33"/>
      <c r="G49" s="139"/>
      <c r="H49" s="139"/>
    </row>
    <row r="50" spans="1:8" s="128" customFormat="1" ht="12.75" x14ac:dyDescent="0.2">
      <c r="A50" s="131" t="s">
        <v>341</v>
      </c>
      <c r="B50" s="127">
        <v>0</v>
      </c>
      <c r="E50" s="33"/>
      <c r="F50" s="33"/>
      <c r="G50" s="139"/>
      <c r="H50" s="139"/>
    </row>
    <row r="51" spans="1:8" s="128" customFormat="1" ht="12.75" x14ac:dyDescent="0.2">
      <c r="A51" s="126" t="s">
        <v>371</v>
      </c>
      <c r="B51" s="127">
        <v>1415797.22</v>
      </c>
      <c r="E51" s="33"/>
      <c r="F51" s="33"/>
      <c r="G51" s="139"/>
      <c r="H51" s="139"/>
    </row>
    <row r="52" spans="1:8" s="128" customFormat="1" ht="12.75" x14ac:dyDescent="0.2">
      <c r="A52" s="131" t="s">
        <v>343</v>
      </c>
      <c r="B52" s="132">
        <v>0</v>
      </c>
      <c r="E52" s="33"/>
      <c r="F52" s="33"/>
      <c r="G52" s="139"/>
      <c r="H52" s="139"/>
    </row>
    <row r="53" spans="1:8" s="128" customFormat="1" ht="25.5" x14ac:dyDescent="0.2">
      <c r="A53" s="126" t="s">
        <v>346</v>
      </c>
      <c r="B53" s="127">
        <v>5660252.2999999998</v>
      </c>
      <c r="E53" s="33"/>
      <c r="F53" s="33"/>
      <c r="G53" s="139"/>
      <c r="H53" s="139"/>
    </row>
    <row r="54" spans="1:8" s="128" customFormat="1" ht="12.75" x14ac:dyDescent="0.25">
      <c r="A54" s="133" t="s">
        <v>134</v>
      </c>
      <c r="B54" s="130">
        <v>244142.88</v>
      </c>
      <c r="E54" s="33"/>
      <c r="F54" s="33"/>
    </row>
    <row r="55" spans="1:8" s="128" customFormat="1" ht="12.75" x14ac:dyDescent="0.2">
      <c r="A55" s="133" t="s">
        <v>181</v>
      </c>
      <c r="B55" s="130">
        <v>421538.23</v>
      </c>
      <c r="F55" s="140"/>
      <c r="H55" s="139"/>
    </row>
    <row r="56" spans="1:8" s="128" customFormat="1" ht="12.75" x14ac:dyDescent="0.2">
      <c r="A56" s="126" t="s">
        <v>344</v>
      </c>
      <c r="B56" s="127">
        <v>15209097.02</v>
      </c>
      <c r="E56" s="33"/>
      <c r="F56" s="33"/>
      <c r="H56" s="139"/>
    </row>
    <row r="57" spans="1:8" s="128" customFormat="1" ht="12.75" x14ac:dyDescent="0.2">
      <c r="A57" s="133" t="s">
        <v>135</v>
      </c>
      <c r="B57" s="130">
        <v>506780.89</v>
      </c>
      <c r="F57" s="33"/>
      <c r="H57" s="139"/>
    </row>
    <row r="58" spans="1:8" s="128" customFormat="1" ht="12.75" x14ac:dyDescent="0.2">
      <c r="A58" s="126" t="s">
        <v>345</v>
      </c>
      <c r="B58" s="127">
        <v>334605.24</v>
      </c>
      <c r="E58" s="33"/>
      <c r="F58" s="33"/>
      <c r="G58" s="139"/>
      <c r="H58" s="139"/>
    </row>
    <row r="59" spans="1:8" s="128" customFormat="1" ht="12.75" x14ac:dyDescent="0.2">
      <c r="A59" s="131" t="s">
        <v>107</v>
      </c>
      <c r="B59" s="132">
        <v>0</v>
      </c>
      <c r="E59" s="33"/>
      <c r="F59" s="33"/>
      <c r="G59" s="139"/>
      <c r="H59" s="139"/>
    </row>
    <row r="60" spans="1:8" s="128" customFormat="1" ht="12.75" x14ac:dyDescent="0.2">
      <c r="A60" s="126" t="s">
        <v>108</v>
      </c>
      <c r="B60" s="127">
        <v>331299.44</v>
      </c>
      <c r="E60" s="33"/>
      <c r="F60" s="36"/>
      <c r="H60" s="139"/>
    </row>
    <row r="61" spans="1:8" s="128" customFormat="1" ht="12.75" x14ac:dyDescent="0.2">
      <c r="A61" s="131" t="s">
        <v>109</v>
      </c>
      <c r="B61" s="127">
        <v>568099.38</v>
      </c>
      <c r="E61" s="33"/>
      <c r="F61" s="141"/>
      <c r="G61" s="139"/>
      <c r="H61" s="139"/>
    </row>
    <row r="62" spans="1:8" s="128" customFormat="1" ht="25.5" x14ac:dyDescent="0.2">
      <c r="A62" s="126" t="s">
        <v>185</v>
      </c>
      <c r="B62" s="134">
        <v>0</v>
      </c>
      <c r="E62" s="33"/>
      <c r="F62" s="33"/>
      <c r="G62" s="139"/>
      <c r="H62" s="139"/>
    </row>
    <row r="63" spans="1:8" x14ac:dyDescent="0.25">
      <c r="A63" s="17" t="s">
        <v>149</v>
      </c>
      <c r="B63" s="27">
        <f>B31+B41+B42+B43+B46+B44+B45+B47+B49+B48+B51+B58+B53+B50+B56+B52+B59+B60+B61+B62</f>
        <v>38778491.539999999</v>
      </c>
      <c r="E63" s="40"/>
      <c r="F63" s="48"/>
    </row>
    <row r="64" spans="1:8" ht="4.5" customHeight="1" x14ac:dyDescent="0.25">
      <c r="B64" s="2"/>
      <c r="E64" s="42"/>
      <c r="F64" s="49"/>
    </row>
    <row r="65" spans="1:2" x14ac:dyDescent="0.25">
      <c r="A65" s="17" t="s">
        <v>137</v>
      </c>
      <c r="B65" s="27">
        <f>C28-B63</f>
        <v>-993547.54999999702</v>
      </c>
    </row>
  </sheetData>
  <mergeCells count="4">
    <mergeCell ref="A1:C1"/>
    <mergeCell ref="A3:C3"/>
    <mergeCell ref="A5:A6"/>
    <mergeCell ref="B5:C5"/>
  </mergeCells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scale="8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zoomScaleNormal="100" workbookViewId="0">
      <pane ySplit="3" topLeftCell="A4" activePane="bottomLeft" state="frozen"/>
      <selection sqref="A1:C1"/>
      <selection pane="bottomLeft" sqref="A1:C1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155" t="s">
        <v>97</v>
      </c>
      <c r="B1" s="155"/>
      <c r="C1" s="155"/>
      <c r="D1" s="16"/>
      <c r="E1" s="21"/>
      <c r="F1" s="21"/>
    </row>
    <row r="2" spans="1:8" ht="6.75" customHeight="1" thickBot="1" x14ac:dyDescent="0.3"/>
    <row r="3" spans="1:8" ht="24.75" customHeight="1" thickBot="1" x14ac:dyDescent="0.3">
      <c r="A3" s="159" t="s">
        <v>29</v>
      </c>
      <c r="B3" s="159"/>
      <c r="C3" s="159"/>
      <c r="D3" s="23"/>
      <c r="E3" s="1" t="s">
        <v>91</v>
      </c>
      <c r="F3" s="20"/>
    </row>
    <row r="4" spans="1:8" ht="6" customHeight="1" x14ac:dyDescent="0.25"/>
    <row r="5" spans="1:8" x14ac:dyDescent="0.25">
      <c r="A5" s="153" t="s">
        <v>110</v>
      </c>
      <c r="B5" s="157" t="s">
        <v>145</v>
      </c>
      <c r="C5" s="158"/>
      <c r="E5" s="5"/>
      <c r="F5" s="6"/>
    </row>
    <row r="6" spans="1:8" x14ac:dyDescent="0.25">
      <c r="A6" s="154"/>
      <c r="B6" s="25" t="s">
        <v>98</v>
      </c>
      <c r="C6" s="25" t="s">
        <v>99</v>
      </c>
      <c r="E6" s="5"/>
      <c r="F6" s="6"/>
    </row>
    <row r="7" spans="1:8" s="128" customFormat="1" ht="12.75" x14ac:dyDescent="0.2">
      <c r="A7" s="126" t="s">
        <v>139</v>
      </c>
      <c r="B7" s="127">
        <v>4750649.08</v>
      </c>
      <c r="C7" s="135">
        <v>4674274.29</v>
      </c>
      <c r="E7" s="33"/>
      <c r="F7" s="36"/>
      <c r="G7" s="36"/>
      <c r="H7" s="139"/>
    </row>
    <row r="8" spans="1:8" s="128" customFormat="1" ht="25.5" x14ac:dyDescent="0.2">
      <c r="A8" s="126" t="s">
        <v>113</v>
      </c>
      <c r="B8" s="127">
        <v>969229.84</v>
      </c>
      <c r="C8" s="135">
        <v>939348.53</v>
      </c>
      <c r="E8" s="33"/>
      <c r="F8" s="33"/>
      <c r="G8" s="33"/>
      <c r="H8" s="139"/>
    </row>
    <row r="9" spans="1:8" s="128" customFormat="1" ht="12.75" x14ac:dyDescent="0.25">
      <c r="A9" s="126" t="s">
        <v>140</v>
      </c>
      <c r="B9" s="135">
        <v>2319363.5699999998</v>
      </c>
      <c r="C9" s="135">
        <v>2288329.3199999998</v>
      </c>
      <c r="E9" s="33"/>
      <c r="F9" s="36"/>
      <c r="G9" s="36"/>
    </row>
    <row r="10" spans="1:8" s="128" customFormat="1" ht="25.5" x14ac:dyDescent="0.2">
      <c r="A10" s="126" t="s">
        <v>129</v>
      </c>
      <c r="B10" s="127">
        <v>730251.72</v>
      </c>
      <c r="C10" s="135">
        <v>717028.26</v>
      </c>
      <c r="E10" s="33"/>
      <c r="F10" s="36"/>
      <c r="G10" s="36"/>
      <c r="H10" s="139"/>
    </row>
    <row r="11" spans="1:8" s="128" customFormat="1" ht="12.75" x14ac:dyDescent="0.2">
      <c r="A11" s="126" t="s">
        <v>111</v>
      </c>
      <c r="B11" s="127">
        <v>0</v>
      </c>
      <c r="C11" s="135">
        <v>0</v>
      </c>
      <c r="E11" s="33"/>
      <c r="F11" s="33"/>
      <c r="G11" s="33"/>
      <c r="H11" s="139"/>
    </row>
    <row r="12" spans="1:8" s="128" customFormat="1" ht="12.75" x14ac:dyDescent="0.2">
      <c r="A12" s="126" t="s">
        <v>102</v>
      </c>
      <c r="B12" s="127">
        <v>124774.34</v>
      </c>
      <c r="C12" s="135">
        <v>124023.22</v>
      </c>
      <c r="E12" s="33"/>
      <c r="F12" s="36"/>
      <c r="G12" s="36"/>
      <c r="H12" s="139"/>
    </row>
    <row r="13" spans="1:8" s="128" customFormat="1" ht="12.75" x14ac:dyDescent="0.2">
      <c r="A13" s="126" t="s">
        <v>103</v>
      </c>
      <c r="B13" s="127">
        <v>135508.79</v>
      </c>
      <c r="C13" s="135">
        <v>134232.66</v>
      </c>
      <c r="E13" s="33"/>
      <c r="F13" s="36"/>
      <c r="G13" s="36"/>
      <c r="H13" s="139"/>
    </row>
    <row r="14" spans="1:8" s="128" customFormat="1" ht="12.75" x14ac:dyDescent="0.2">
      <c r="A14" s="126" t="s">
        <v>112</v>
      </c>
      <c r="B14" s="127">
        <v>1423884.32</v>
      </c>
      <c r="C14" s="135">
        <v>1365434</v>
      </c>
      <c r="E14" s="33"/>
      <c r="F14" s="36"/>
      <c r="G14" s="36"/>
      <c r="H14" s="139"/>
    </row>
    <row r="15" spans="1:8" s="128" customFormat="1" ht="12.75" x14ac:dyDescent="0.25">
      <c r="A15" s="126" t="s">
        <v>141</v>
      </c>
      <c r="B15" s="135">
        <v>0</v>
      </c>
      <c r="C15" s="135">
        <v>0</v>
      </c>
      <c r="E15" s="33"/>
      <c r="F15" s="33"/>
      <c r="G15" s="33"/>
    </row>
    <row r="16" spans="1:8" s="128" customFormat="1" ht="12.75" x14ac:dyDescent="0.25">
      <c r="A16" s="126" t="s">
        <v>114</v>
      </c>
      <c r="B16" s="135">
        <v>1306474.8500000001</v>
      </c>
      <c r="C16" s="135">
        <v>1269119.46</v>
      </c>
      <c r="E16" s="33"/>
      <c r="F16" s="36"/>
      <c r="G16" s="36"/>
    </row>
    <row r="17" spans="1:8" s="128" customFormat="1" ht="12.75" x14ac:dyDescent="0.25">
      <c r="A17" s="126" t="s">
        <v>142</v>
      </c>
      <c r="B17" s="135">
        <v>0</v>
      </c>
      <c r="C17" s="135">
        <v>0</v>
      </c>
      <c r="E17" s="33"/>
      <c r="F17" s="46"/>
      <c r="G17" s="46"/>
    </row>
    <row r="18" spans="1:8" s="128" customFormat="1" ht="12.75" x14ac:dyDescent="0.2">
      <c r="A18" s="126" t="s">
        <v>115</v>
      </c>
      <c r="B18" s="127">
        <v>0</v>
      </c>
      <c r="C18" s="135">
        <v>0</v>
      </c>
      <c r="E18" s="33"/>
      <c r="F18" s="33"/>
      <c r="G18" s="33"/>
      <c r="H18" s="139"/>
    </row>
    <row r="19" spans="1:8" s="128" customFormat="1" ht="12.75" x14ac:dyDescent="0.25">
      <c r="A19" s="126" t="s">
        <v>372</v>
      </c>
      <c r="B19" s="135">
        <v>938022.55</v>
      </c>
      <c r="C19" s="135">
        <v>936022.85</v>
      </c>
      <c r="E19" s="33"/>
      <c r="F19" s="36"/>
      <c r="G19" s="36"/>
    </row>
    <row r="20" spans="1:8" s="128" customFormat="1" ht="12.75" x14ac:dyDescent="0.25">
      <c r="A20" s="126" t="s">
        <v>143</v>
      </c>
      <c r="B20" s="127">
        <v>0</v>
      </c>
      <c r="C20" s="135">
        <v>0</v>
      </c>
      <c r="E20" s="33"/>
      <c r="F20" s="33"/>
      <c r="G20" s="33"/>
    </row>
    <row r="21" spans="1:8" s="128" customFormat="1" ht="25.5" x14ac:dyDescent="0.25">
      <c r="A21" s="126" t="s">
        <v>116</v>
      </c>
      <c r="B21" s="127">
        <v>3828180.35</v>
      </c>
      <c r="C21" s="135">
        <v>3646366.31</v>
      </c>
      <c r="E21" s="33"/>
      <c r="F21" s="33"/>
      <c r="G21" s="33"/>
    </row>
    <row r="22" spans="1:8" s="128" customFormat="1" ht="25.5" x14ac:dyDescent="0.25">
      <c r="A22" s="126" t="s">
        <v>117</v>
      </c>
      <c r="B22" s="127">
        <v>12085005.65</v>
      </c>
      <c r="C22" s="135">
        <v>11704134.41</v>
      </c>
      <c r="E22" s="33"/>
      <c r="F22" s="33"/>
      <c r="G22" s="33"/>
    </row>
    <row r="23" spans="1:8" s="128" customFormat="1" ht="12.75" x14ac:dyDescent="0.25">
      <c r="A23" s="126" t="s">
        <v>118</v>
      </c>
      <c r="B23" s="135">
        <v>245848.41</v>
      </c>
      <c r="C23" s="135">
        <v>243659.25</v>
      </c>
      <c r="E23" s="33"/>
      <c r="F23" s="46"/>
      <c r="G23" s="46"/>
    </row>
    <row r="24" spans="1:8" s="128" customFormat="1" ht="12.75" x14ac:dyDescent="0.2">
      <c r="A24" s="126" t="s">
        <v>119</v>
      </c>
      <c r="B24" s="127">
        <v>313068.59000000003</v>
      </c>
      <c r="C24" s="135">
        <v>245247.03</v>
      </c>
      <c r="E24" s="33"/>
      <c r="F24" s="46"/>
      <c r="G24" s="46"/>
      <c r="H24" s="139"/>
    </row>
    <row r="25" spans="1:8" s="128" customFormat="1" ht="12.75" x14ac:dyDescent="0.25">
      <c r="A25" s="126" t="s">
        <v>120</v>
      </c>
      <c r="B25" s="135">
        <v>5527.18</v>
      </c>
      <c r="C25" s="135">
        <v>5527.18</v>
      </c>
      <c r="E25" s="33"/>
      <c r="F25" s="33"/>
      <c r="G25" s="46"/>
    </row>
    <row r="26" spans="1:8" s="128" customFormat="1" ht="12.75" x14ac:dyDescent="0.2">
      <c r="A26" s="126" t="s">
        <v>180</v>
      </c>
      <c r="B26" s="127">
        <v>0</v>
      </c>
      <c r="C26" s="135">
        <v>0</v>
      </c>
      <c r="E26" s="33"/>
      <c r="F26" s="140"/>
      <c r="G26" s="140"/>
      <c r="H26" s="139"/>
    </row>
    <row r="27" spans="1:8" s="128" customFormat="1" ht="12.75" x14ac:dyDescent="0.2">
      <c r="A27" s="126" t="s">
        <v>100</v>
      </c>
      <c r="B27" s="127">
        <v>617916.81999999995</v>
      </c>
      <c r="C27" s="135">
        <v>571666.74</v>
      </c>
      <c r="E27" s="33"/>
      <c r="F27" s="141"/>
      <c r="G27" s="141"/>
      <c r="H27" s="139"/>
    </row>
    <row r="28" spans="1:8" x14ac:dyDescent="0.25">
      <c r="A28" s="17" t="s">
        <v>144</v>
      </c>
      <c r="B28" s="28">
        <f>SUM(B7:B27)</f>
        <v>29793706.060000002</v>
      </c>
      <c r="C28" s="28">
        <f>SUM(C7:C27)</f>
        <v>28864413.510000002</v>
      </c>
      <c r="E28" s="34"/>
      <c r="F28" s="47"/>
      <c r="G28" s="47"/>
    </row>
    <row r="29" spans="1:8" ht="15" x14ac:dyDescent="0.25">
      <c r="B29" s="18"/>
      <c r="C29" s="18"/>
    </row>
    <row r="30" spans="1:8" x14ac:dyDescent="0.25">
      <c r="A30" s="25" t="s">
        <v>110</v>
      </c>
      <c r="B30" s="26" t="s">
        <v>146</v>
      </c>
    </row>
    <row r="31" spans="1:8" s="128" customFormat="1" ht="12.75" x14ac:dyDescent="0.2">
      <c r="A31" s="126" t="s">
        <v>147</v>
      </c>
      <c r="B31" s="127">
        <f>SUM(B32:B40)</f>
        <v>5337150.6100000003</v>
      </c>
      <c r="E31" s="33"/>
      <c r="F31" s="138"/>
      <c r="G31" s="139"/>
      <c r="H31" s="139"/>
    </row>
    <row r="32" spans="1:8" s="128" customFormat="1" ht="12.75" x14ac:dyDescent="0.2">
      <c r="A32" s="129" t="s">
        <v>121</v>
      </c>
      <c r="B32" s="130">
        <v>785474.16</v>
      </c>
      <c r="E32" s="33"/>
      <c r="F32" s="46"/>
      <c r="G32" s="139"/>
      <c r="H32" s="139"/>
    </row>
    <row r="33" spans="1:8" s="128" customFormat="1" ht="12.75" x14ac:dyDescent="0.2">
      <c r="A33" s="129" t="s">
        <v>122</v>
      </c>
      <c r="B33" s="130">
        <v>726747.12</v>
      </c>
      <c r="E33" s="33"/>
      <c r="F33" s="36"/>
      <c r="G33" s="139"/>
      <c r="H33" s="139"/>
    </row>
    <row r="34" spans="1:8" s="128" customFormat="1" ht="25.5" x14ac:dyDescent="0.2">
      <c r="A34" s="129" t="s">
        <v>123</v>
      </c>
      <c r="B34" s="130">
        <v>768957.18</v>
      </c>
      <c r="E34" s="33"/>
      <c r="F34" s="33"/>
      <c r="G34" s="139"/>
      <c r="H34" s="139"/>
    </row>
    <row r="35" spans="1:8" s="128" customFormat="1" ht="25.5" x14ac:dyDescent="0.2">
      <c r="A35" s="129" t="s">
        <v>124</v>
      </c>
      <c r="B35" s="130">
        <v>95431.44</v>
      </c>
      <c r="E35" s="33"/>
      <c r="F35" s="33"/>
      <c r="G35" s="139"/>
      <c r="H35" s="139"/>
    </row>
    <row r="36" spans="1:8" s="128" customFormat="1" ht="12.75" x14ac:dyDescent="0.2">
      <c r="A36" s="129" t="s">
        <v>125</v>
      </c>
      <c r="B36" s="130">
        <v>29363.52</v>
      </c>
      <c r="E36" s="33"/>
      <c r="F36" s="36"/>
      <c r="G36" s="139"/>
      <c r="H36" s="139"/>
    </row>
    <row r="37" spans="1:8" s="128" customFormat="1" ht="12.75" x14ac:dyDescent="0.2">
      <c r="A37" s="129" t="s">
        <v>126</v>
      </c>
      <c r="B37" s="130">
        <v>215764.95</v>
      </c>
      <c r="E37" s="33"/>
      <c r="F37" s="36"/>
      <c r="G37" s="139"/>
      <c r="H37" s="139"/>
    </row>
    <row r="38" spans="1:8" s="128" customFormat="1" ht="12.75" x14ac:dyDescent="0.2">
      <c r="A38" s="129" t="s">
        <v>127</v>
      </c>
      <c r="B38" s="130">
        <v>2445819.02</v>
      </c>
      <c r="E38" s="33"/>
      <c r="F38" s="36"/>
      <c r="G38" s="139"/>
      <c r="H38" s="139"/>
    </row>
    <row r="39" spans="1:8" s="128" customFormat="1" ht="12.75" x14ac:dyDescent="0.2">
      <c r="A39" s="129" t="s">
        <v>128</v>
      </c>
      <c r="B39" s="130">
        <v>0</v>
      </c>
      <c r="E39" s="33"/>
      <c r="F39" s="33"/>
      <c r="G39" s="139"/>
      <c r="H39" s="139"/>
    </row>
    <row r="40" spans="1:8" s="128" customFormat="1" ht="25.5" x14ac:dyDescent="0.2">
      <c r="A40" s="129" t="s">
        <v>131</v>
      </c>
      <c r="B40" s="130">
        <v>269593.21999999997</v>
      </c>
      <c r="E40" s="33"/>
      <c r="F40" s="46"/>
      <c r="G40" s="139"/>
      <c r="H40" s="139"/>
    </row>
    <row r="41" spans="1:8" s="128" customFormat="1" ht="12.75" x14ac:dyDescent="0.2">
      <c r="A41" s="126" t="s">
        <v>148</v>
      </c>
      <c r="B41" s="127">
        <v>3570134</v>
      </c>
      <c r="E41" s="33"/>
      <c r="F41" s="36"/>
      <c r="G41" s="139"/>
      <c r="H41" s="139"/>
    </row>
    <row r="42" spans="1:8" s="128" customFormat="1" ht="25.5" x14ac:dyDescent="0.2">
      <c r="A42" s="126" t="s">
        <v>101</v>
      </c>
      <c r="B42" s="127">
        <v>730417.56</v>
      </c>
      <c r="E42" s="33"/>
      <c r="F42" s="46"/>
      <c r="G42" s="139"/>
      <c r="H42" s="139"/>
    </row>
    <row r="43" spans="1:8" s="128" customFormat="1" ht="12.75" x14ac:dyDescent="0.2">
      <c r="A43" s="126" t="s">
        <v>130</v>
      </c>
      <c r="B43" s="127">
        <v>0</v>
      </c>
      <c r="E43" s="33"/>
      <c r="F43" s="46"/>
      <c r="G43" s="139"/>
      <c r="H43" s="139"/>
    </row>
    <row r="44" spans="1:8" s="128" customFormat="1" ht="12.75" x14ac:dyDescent="0.2">
      <c r="A44" s="126" t="s">
        <v>336</v>
      </c>
      <c r="B44" s="127">
        <v>124794.96</v>
      </c>
      <c r="E44" s="33"/>
      <c r="F44" s="46"/>
      <c r="G44" s="139"/>
      <c r="H44" s="139"/>
    </row>
    <row r="45" spans="1:8" s="128" customFormat="1" ht="12.75" x14ac:dyDescent="0.2">
      <c r="A45" s="126" t="s">
        <v>337</v>
      </c>
      <c r="B45" s="127">
        <v>216558.48</v>
      </c>
      <c r="E45" s="33"/>
      <c r="F45" s="36"/>
      <c r="G45" s="139"/>
      <c r="H45" s="139"/>
    </row>
    <row r="46" spans="1:8" s="128" customFormat="1" ht="12.75" x14ac:dyDescent="0.2">
      <c r="A46" s="126" t="s">
        <v>338</v>
      </c>
      <c r="B46" s="127">
        <v>1323313.76</v>
      </c>
      <c r="E46" s="33"/>
      <c r="F46" s="36"/>
      <c r="G46" s="139"/>
      <c r="H46" s="139"/>
    </row>
    <row r="47" spans="1:8" s="128" customFormat="1" ht="12.75" x14ac:dyDescent="0.2">
      <c r="A47" s="126" t="s">
        <v>104</v>
      </c>
      <c r="B47" s="127">
        <v>0</v>
      </c>
      <c r="E47" s="33"/>
      <c r="F47" s="33"/>
      <c r="G47" s="139"/>
      <c r="H47" s="139"/>
    </row>
    <row r="48" spans="1:8" s="128" customFormat="1" ht="12.75" x14ac:dyDescent="0.2">
      <c r="A48" s="126" t="s">
        <v>339</v>
      </c>
      <c r="B48" s="127">
        <v>1306676.6399999999</v>
      </c>
      <c r="E48" s="33"/>
      <c r="F48" s="46"/>
      <c r="G48" s="139"/>
      <c r="H48" s="139"/>
    </row>
    <row r="49" spans="1:8" s="128" customFormat="1" ht="12.75" x14ac:dyDescent="0.2">
      <c r="A49" s="126" t="s">
        <v>340</v>
      </c>
      <c r="B49" s="127">
        <v>0</v>
      </c>
      <c r="E49" s="33"/>
      <c r="F49" s="33"/>
      <c r="G49" s="139"/>
      <c r="H49" s="139"/>
    </row>
    <row r="50" spans="1:8" s="128" customFormat="1" ht="12.75" x14ac:dyDescent="0.2">
      <c r="A50" s="131" t="s">
        <v>341</v>
      </c>
      <c r="B50" s="127">
        <v>0</v>
      </c>
      <c r="E50" s="33"/>
      <c r="F50" s="33"/>
      <c r="G50" s="139"/>
      <c r="H50" s="139"/>
    </row>
    <row r="51" spans="1:8" s="128" customFormat="1" ht="12.75" x14ac:dyDescent="0.2">
      <c r="A51" s="126" t="s">
        <v>371</v>
      </c>
      <c r="B51" s="127">
        <v>888172.2</v>
      </c>
      <c r="E51" s="33"/>
      <c r="F51" s="33"/>
      <c r="G51" s="139"/>
      <c r="H51" s="139"/>
    </row>
    <row r="52" spans="1:8" s="128" customFormat="1" ht="12.75" x14ac:dyDescent="0.2">
      <c r="A52" s="131" t="s">
        <v>343</v>
      </c>
      <c r="B52" s="132">
        <v>0</v>
      </c>
      <c r="E52" s="33"/>
      <c r="F52" s="33"/>
      <c r="G52" s="139"/>
      <c r="H52" s="139"/>
    </row>
    <row r="53" spans="1:8" s="128" customFormat="1" ht="25.5" x14ac:dyDescent="0.2">
      <c r="A53" s="126" t="s">
        <v>346</v>
      </c>
      <c r="B53" s="127">
        <v>4903636.0999999996</v>
      </c>
      <c r="E53" s="33"/>
      <c r="F53" s="33"/>
      <c r="G53" s="139"/>
      <c r="H53" s="139"/>
    </row>
    <row r="54" spans="1:8" s="128" customFormat="1" ht="12.75" x14ac:dyDescent="0.25">
      <c r="A54" s="133" t="s">
        <v>134</v>
      </c>
      <c r="B54" s="130">
        <v>201948.9</v>
      </c>
      <c r="E54" s="33"/>
      <c r="F54" s="33"/>
    </row>
    <row r="55" spans="1:8" s="128" customFormat="1" ht="12.75" x14ac:dyDescent="0.2">
      <c r="A55" s="133" t="s">
        <v>181</v>
      </c>
      <c r="B55" s="130">
        <v>348880.45</v>
      </c>
      <c r="F55" s="140"/>
      <c r="H55" s="139"/>
    </row>
    <row r="56" spans="1:8" s="128" customFormat="1" ht="12.75" x14ac:dyDescent="0.2">
      <c r="A56" s="126" t="s">
        <v>344</v>
      </c>
      <c r="B56" s="127">
        <v>11282396.029999999</v>
      </c>
      <c r="E56" s="33"/>
      <c r="F56" s="33"/>
      <c r="H56" s="139"/>
    </row>
    <row r="57" spans="1:8" s="128" customFormat="1" ht="12.75" x14ac:dyDescent="0.2">
      <c r="A57" s="133" t="s">
        <v>135</v>
      </c>
      <c r="B57" s="130">
        <v>418400.49</v>
      </c>
      <c r="F57" s="33"/>
      <c r="H57" s="139"/>
    </row>
    <row r="58" spans="1:8" s="128" customFormat="1" ht="12.75" x14ac:dyDescent="0.2">
      <c r="A58" s="126" t="s">
        <v>345</v>
      </c>
      <c r="B58" s="127">
        <v>169397.28</v>
      </c>
      <c r="E58" s="33"/>
      <c r="F58" s="33"/>
      <c r="G58" s="139"/>
      <c r="H58" s="139"/>
    </row>
    <row r="59" spans="1:8" s="128" customFormat="1" ht="12.75" x14ac:dyDescent="0.2">
      <c r="A59" s="131" t="s">
        <v>107</v>
      </c>
      <c r="B59" s="132">
        <v>0</v>
      </c>
      <c r="E59" s="33"/>
      <c r="F59" s="33"/>
      <c r="G59" s="139"/>
      <c r="H59" s="139"/>
    </row>
    <row r="60" spans="1:8" s="128" customFormat="1" ht="12.75" x14ac:dyDescent="0.2">
      <c r="A60" s="126" t="s">
        <v>108</v>
      </c>
      <c r="B60" s="127">
        <v>14294.16</v>
      </c>
      <c r="E60" s="33"/>
      <c r="F60" s="36"/>
      <c r="H60" s="139"/>
    </row>
    <row r="61" spans="1:8" s="128" customFormat="1" ht="12.75" x14ac:dyDescent="0.2">
      <c r="A61" s="131" t="s">
        <v>109</v>
      </c>
      <c r="B61" s="127">
        <v>617916.81999999995</v>
      </c>
      <c r="E61" s="33"/>
      <c r="F61" s="141"/>
      <c r="G61" s="139"/>
      <c r="H61" s="139"/>
    </row>
    <row r="62" spans="1:8" s="128" customFormat="1" ht="25.5" x14ac:dyDescent="0.2">
      <c r="A62" s="126" t="s">
        <v>185</v>
      </c>
      <c r="B62" s="134">
        <v>0</v>
      </c>
      <c r="E62" s="33"/>
      <c r="F62" s="33"/>
      <c r="G62" s="139"/>
      <c r="H62" s="139"/>
    </row>
    <row r="63" spans="1:8" x14ac:dyDescent="0.25">
      <c r="A63" s="17" t="s">
        <v>149</v>
      </c>
      <c r="B63" s="27">
        <f>B31+B41+B42+B43+B46+B44+B45+B47+B49+B48+B51+B58+B53+B50+B56+B52+B59+B60+B61+B62</f>
        <v>30484858.599999998</v>
      </c>
      <c r="E63" s="40"/>
      <c r="F63" s="48"/>
    </row>
    <row r="64" spans="1:8" ht="4.5" customHeight="1" x14ac:dyDescent="0.25">
      <c r="B64" s="2"/>
      <c r="E64" s="40"/>
      <c r="F64" s="48"/>
    </row>
    <row r="65" spans="1:2" x14ac:dyDescent="0.25">
      <c r="A65" s="17" t="s">
        <v>137</v>
      </c>
      <c r="B65" s="27">
        <f>C28-B63</f>
        <v>-1620445.0899999961</v>
      </c>
    </row>
  </sheetData>
  <mergeCells count="4">
    <mergeCell ref="A1:C1"/>
    <mergeCell ref="A3:C3"/>
    <mergeCell ref="A5:A6"/>
    <mergeCell ref="B5:C5"/>
  </mergeCells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scale="8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zoomScaleNormal="100" workbookViewId="0">
      <pane ySplit="3" topLeftCell="A4" activePane="bottomLeft" state="frozen"/>
      <selection sqref="A1:C1"/>
      <selection pane="bottomLeft" sqref="A1:C1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155" t="s">
        <v>97</v>
      </c>
      <c r="B1" s="155"/>
      <c r="C1" s="155"/>
      <c r="D1" s="16"/>
      <c r="E1" s="21"/>
      <c r="F1" s="21"/>
    </row>
    <row r="2" spans="1:8" ht="6.75" customHeight="1" thickBot="1" x14ac:dyDescent="0.3"/>
    <row r="3" spans="1:8" ht="24.75" customHeight="1" thickBot="1" x14ac:dyDescent="0.3">
      <c r="A3" s="159" t="s">
        <v>30</v>
      </c>
      <c r="B3" s="159"/>
      <c r="C3" s="159"/>
      <c r="D3" s="23"/>
      <c r="E3" s="1" t="s">
        <v>91</v>
      </c>
      <c r="F3" s="20"/>
    </row>
    <row r="4" spans="1:8" ht="6" customHeight="1" x14ac:dyDescent="0.25"/>
    <row r="5" spans="1:8" x14ac:dyDescent="0.25">
      <c r="A5" s="153" t="s">
        <v>110</v>
      </c>
      <c r="B5" s="157" t="s">
        <v>145</v>
      </c>
      <c r="C5" s="158"/>
      <c r="E5" s="5"/>
      <c r="F5" s="6"/>
    </row>
    <row r="6" spans="1:8" x14ac:dyDescent="0.25">
      <c r="A6" s="154"/>
      <c r="B6" s="25" t="s">
        <v>98</v>
      </c>
      <c r="C6" s="25" t="s">
        <v>99</v>
      </c>
      <c r="E6" s="5"/>
      <c r="F6" s="6"/>
    </row>
    <row r="7" spans="1:8" s="128" customFormat="1" ht="12.75" x14ac:dyDescent="0.2">
      <c r="A7" s="126" t="s">
        <v>139</v>
      </c>
      <c r="B7" s="127">
        <v>1414495.38</v>
      </c>
      <c r="C7" s="135">
        <v>1325807.1399999999</v>
      </c>
      <c r="E7" s="33"/>
      <c r="F7" s="36"/>
      <c r="G7" s="36"/>
      <c r="H7" s="139"/>
    </row>
    <row r="8" spans="1:8" s="128" customFormat="1" ht="25.5" x14ac:dyDescent="0.2">
      <c r="A8" s="126" t="s">
        <v>113</v>
      </c>
      <c r="B8" s="127">
        <v>232986.71</v>
      </c>
      <c r="C8" s="135">
        <v>212883.65</v>
      </c>
      <c r="E8" s="33"/>
      <c r="F8" s="33"/>
      <c r="G8" s="33"/>
      <c r="H8" s="139"/>
    </row>
    <row r="9" spans="1:8" s="128" customFormat="1" ht="12.75" x14ac:dyDescent="0.25">
      <c r="A9" s="126" t="s">
        <v>140</v>
      </c>
      <c r="B9" s="135">
        <v>690584.94</v>
      </c>
      <c r="C9" s="135">
        <v>648369.41</v>
      </c>
      <c r="E9" s="33"/>
      <c r="F9" s="36"/>
      <c r="G9" s="36"/>
    </row>
    <row r="10" spans="1:8" s="128" customFormat="1" ht="25.5" x14ac:dyDescent="0.2">
      <c r="A10" s="126" t="s">
        <v>129</v>
      </c>
      <c r="B10" s="127">
        <v>217446.3</v>
      </c>
      <c r="C10" s="135">
        <v>203488.23</v>
      </c>
      <c r="E10" s="33"/>
      <c r="F10" s="36"/>
      <c r="G10" s="36"/>
      <c r="H10" s="139"/>
    </row>
    <row r="11" spans="1:8" s="128" customFormat="1" ht="12.75" x14ac:dyDescent="0.2">
      <c r="A11" s="126" t="s">
        <v>111</v>
      </c>
      <c r="B11" s="127">
        <v>0</v>
      </c>
      <c r="C11" s="135">
        <v>0</v>
      </c>
      <c r="E11" s="33"/>
      <c r="F11" s="33"/>
      <c r="G11" s="33"/>
      <c r="H11" s="139"/>
    </row>
    <row r="12" spans="1:8" s="128" customFormat="1" ht="12.75" x14ac:dyDescent="0.2">
      <c r="A12" s="126" t="s">
        <v>102</v>
      </c>
      <c r="B12" s="127">
        <v>37151.879999999997</v>
      </c>
      <c r="C12" s="135">
        <v>35081.910000000003</v>
      </c>
      <c r="E12" s="33"/>
      <c r="F12" s="36"/>
      <c r="G12" s="36"/>
      <c r="H12" s="139"/>
    </row>
    <row r="13" spans="1:8" s="128" customFormat="1" ht="12.75" x14ac:dyDescent="0.2">
      <c r="A13" s="126" t="s">
        <v>103</v>
      </c>
      <c r="B13" s="127">
        <v>40429.800000000003</v>
      </c>
      <c r="C13" s="135">
        <v>37979.699999999997</v>
      </c>
      <c r="E13" s="33"/>
      <c r="F13" s="36"/>
      <c r="G13" s="36"/>
      <c r="H13" s="139"/>
    </row>
    <row r="14" spans="1:8" s="128" customFormat="1" ht="12.75" x14ac:dyDescent="0.2">
      <c r="A14" s="126" t="s">
        <v>112</v>
      </c>
      <c r="B14" s="127">
        <v>442445.64</v>
      </c>
      <c r="C14" s="135">
        <v>404312.98</v>
      </c>
      <c r="E14" s="33"/>
      <c r="F14" s="36"/>
      <c r="G14" s="36"/>
      <c r="H14" s="139"/>
    </row>
    <row r="15" spans="1:8" s="128" customFormat="1" ht="12.75" x14ac:dyDescent="0.25">
      <c r="A15" s="126" t="s">
        <v>141</v>
      </c>
      <c r="B15" s="135">
        <v>0</v>
      </c>
      <c r="C15" s="135">
        <v>0</v>
      </c>
      <c r="E15" s="33"/>
      <c r="F15" s="33"/>
      <c r="G15" s="33"/>
    </row>
    <row r="16" spans="1:8" s="128" customFormat="1" ht="12.75" x14ac:dyDescent="0.25">
      <c r="A16" s="126" t="s">
        <v>114</v>
      </c>
      <c r="B16" s="135">
        <v>389000.82</v>
      </c>
      <c r="C16" s="135">
        <v>361256.18</v>
      </c>
      <c r="E16" s="33"/>
      <c r="F16" s="36"/>
      <c r="G16" s="36"/>
    </row>
    <row r="17" spans="1:8" s="128" customFormat="1" ht="12.75" x14ac:dyDescent="0.25">
      <c r="A17" s="126" t="s">
        <v>142</v>
      </c>
      <c r="B17" s="135">
        <v>0</v>
      </c>
      <c r="C17" s="135">
        <v>0</v>
      </c>
      <c r="E17" s="33"/>
      <c r="F17" s="46"/>
      <c r="G17" s="46"/>
    </row>
    <row r="18" spans="1:8" s="128" customFormat="1" ht="12.75" x14ac:dyDescent="0.2">
      <c r="A18" s="126" t="s">
        <v>115</v>
      </c>
      <c r="B18" s="127">
        <v>0</v>
      </c>
      <c r="C18" s="135">
        <v>0</v>
      </c>
      <c r="E18" s="33"/>
      <c r="F18" s="33"/>
      <c r="G18" s="33"/>
      <c r="H18" s="139"/>
    </row>
    <row r="19" spans="1:8" s="128" customFormat="1" ht="12.75" x14ac:dyDescent="0.25">
      <c r="A19" s="126" t="s">
        <v>372</v>
      </c>
      <c r="B19" s="135">
        <v>304607.2</v>
      </c>
      <c r="C19" s="135">
        <v>292866.95</v>
      </c>
      <c r="E19" s="33"/>
      <c r="F19" s="36"/>
      <c r="G19" s="36"/>
    </row>
    <row r="20" spans="1:8" s="128" customFormat="1" ht="12.75" x14ac:dyDescent="0.25">
      <c r="A20" s="126" t="s">
        <v>143</v>
      </c>
      <c r="B20" s="127">
        <v>0</v>
      </c>
      <c r="C20" s="135">
        <v>0</v>
      </c>
      <c r="E20" s="33"/>
      <c r="F20" s="33"/>
      <c r="G20" s="33"/>
    </row>
    <row r="21" spans="1:8" s="128" customFormat="1" ht="25.5" x14ac:dyDescent="0.25">
      <c r="A21" s="126" t="s">
        <v>116</v>
      </c>
      <c r="B21" s="127">
        <v>1302051.9099999999</v>
      </c>
      <c r="C21" s="135">
        <v>1111082.06</v>
      </c>
      <c r="E21" s="33"/>
      <c r="F21" s="33"/>
      <c r="G21" s="33"/>
    </row>
    <row r="22" spans="1:8" s="128" customFormat="1" ht="25.5" x14ac:dyDescent="0.25">
      <c r="A22" s="126" t="s">
        <v>117</v>
      </c>
      <c r="B22" s="127">
        <v>3489032.9</v>
      </c>
      <c r="C22" s="135">
        <v>3141690.18</v>
      </c>
      <c r="E22" s="33"/>
      <c r="F22" s="33"/>
      <c r="G22" s="33"/>
    </row>
    <row r="23" spans="1:8" s="128" customFormat="1" ht="12.75" x14ac:dyDescent="0.25">
      <c r="A23" s="126" t="s">
        <v>118</v>
      </c>
      <c r="B23" s="135">
        <v>73211.520000000004</v>
      </c>
      <c r="C23" s="135">
        <v>68915.19</v>
      </c>
      <c r="E23" s="33"/>
      <c r="F23" s="46"/>
      <c r="G23" s="46"/>
    </row>
    <row r="24" spans="1:8" s="128" customFormat="1" ht="12.75" x14ac:dyDescent="0.2">
      <c r="A24" s="126" t="s">
        <v>119</v>
      </c>
      <c r="B24" s="127">
        <v>237559.12</v>
      </c>
      <c r="C24" s="135">
        <v>93169.9</v>
      </c>
      <c r="E24" s="33"/>
      <c r="F24" s="46"/>
      <c r="G24" s="46"/>
      <c r="H24" s="139"/>
    </row>
    <row r="25" spans="1:8" s="128" customFormat="1" ht="12.75" x14ac:dyDescent="0.25">
      <c r="A25" s="126" t="s">
        <v>120</v>
      </c>
      <c r="B25" s="135">
        <v>0</v>
      </c>
      <c r="C25" s="135">
        <v>0</v>
      </c>
      <c r="E25" s="33"/>
      <c r="F25" s="33"/>
      <c r="G25" s="46"/>
    </row>
    <row r="26" spans="1:8" s="128" customFormat="1" ht="12.75" x14ac:dyDescent="0.2">
      <c r="A26" s="126" t="s">
        <v>180</v>
      </c>
      <c r="B26" s="127">
        <v>0</v>
      </c>
      <c r="C26" s="135">
        <v>0</v>
      </c>
      <c r="E26" s="33"/>
      <c r="F26" s="140"/>
      <c r="G26" s="140"/>
      <c r="H26" s="139"/>
    </row>
    <row r="27" spans="1:8" s="128" customFormat="1" ht="12.75" x14ac:dyDescent="0.2">
      <c r="A27" s="126" t="s">
        <v>100</v>
      </c>
      <c r="B27" s="127">
        <v>85200</v>
      </c>
      <c r="C27" s="135">
        <v>68750</v>
      </c>
      <c r="E27" s="33"/>
      <c r="F27" s="141"/>
      <c r="G27" s="141"/>
      <c r="H27" s="139"/>
    </row>
    <row r="28" spans="1:8" x14ac:dyDescent="0.25">
      <c r="A28" s="17" t="s">
        <v>144</v>
      </c>
      <c r="B28" s="28">
        <f>SUM(B7:B27)</f>
        <v>8956204.1199999973</v>
      </c>
      <c r="C28" s="28">
        <f>SUM(C7:C27)</f>
        <v>8005653.4800000014</v>
      </c>
      <c r="E28" s="34"/>
      <c r="F28" s="47"/>
      <c r="G28" s="47"/>
    </row>
    <row r="29" spans="1:8" ht="15" x14ac:dyDescent="0.25">
      <c r="B29" s="18"/>
      <c r="C29" s="18"/>
    </row>
    <row r="30" spans="1:8" x14ac:dyDescent="0.25">
      <c r="A30" s="25" t="s">
        <v>110</v>
      </c>
      <c r="B30" s="26" t="s">
        <v>146</v>
      </c>
    </row>
    <row r="31" spans="1:8" s="128" customFormat="1" ht="12.75" x14ac:dyDescent="0.2">
      <c r="A31" s="126" t="s">
        <v>147</v>
      </c>
      <c r="B31" s="127">
        <f>SUM(B32:B40)</f>
        <v>1646861.95</v>
      </c>
      <c r="E31" s="33"/>
      <c r="F31" s="138"/>
      <c r="G31" s="139"/>
      <c r="H31" s="139"/>
    </row>
    <row r="32" spans="1:8" s="128" customFormat="1" ht="12.75" x14ac:dyDescent="0.2">
      <c r="A32" s="129" t="s">
        <v>121</v>
      </c>
      <c r="B32" s="130">
        <v>233842.08</v>
      </c>
      <c r="E32" s="33"/>
      <c r="F32" s="46"/>
      <c r="G32" s="139"/>
      <c r="H32" s="139"/>
    </row>
    <row r="33" spans="1:8" s="128" customFormat="1" ht="12.75" x14ac:dyDescent="0.2">
      <c r="A33" s="129" t="s">
        <v>122</v>
      </c>
      <c r="B33" s="130">
        <v>216358.56</v>
      </c>
      <c r="E33" s="33"/>
      <c r="F33" s="36"/>
      <c r="G33" s="139"/>
      <c r="H33" s="139"/>
    </row>
    <row r="34" spans="1:8" s="128" customFormat="1" ht="25.5" x14ac:dyDescent="0.2">
      <c r="A34" s="129" t="s">
        <v>123</v>
      </c>
      <c r="B34" s="130">
        <v>228924.84</v>
      </c>
      <c r="E34" s="33"/>
      <c r="F34" s="33"/>
      <c r="G34" s="139"/>
      <c r="H34" s="139"/>
    </row>
    <row r="35" spans="1:8" s="128" customFormat="1" ht="25.5" x14ac:dyDescent="0.2">
      <c r="A35" s="129" t="s">
        <v>124</v>
      </c>
      <c r="B35" s="130">
        <v>28410.720000000001</v>
      </c>
      <c r="E35" s="33"/>
      <c r="F35" s="33"/>
      <c r="G35" s="139"/>
      <c r="H35" s="139"/>
    </row>
    <row r="36" spans="1:8" s="128" customFormat="1" ht="12.75" x14ac:dyDescent="0.2">
      <c r="A36" s="129" t="s">
        <v>125</v>
      </c>
      <c r="B36" s="130">
        <v>8741.76</v>
      </c>
      <c r="E36" s="33"/>
      <c r="F36" s="36"/>
      <c r="G36" s="139"/>
      <c r="H36" s="139"/>
    </row>
    <row r="37" spans="1:8" s="128" customFormat="1" ht="12.75" x14ac:dyDescent="0.2">
      <c r="A37" s="129" t="s">
        <v>126</v>
      </c>
      <c r="B37" s="130">
        <v>79492.350000000006</v>
      </c>
      <c r="E37" s="33"/>
      <c r="F37" s="36"/>
      <c r="G37" s="139"/>
      <c r="H37" s="139"/>
    </row>
    <row r="38" spans="1:8" s="128" customFormat="1" ht="12.75" x14ac:dyDescent="0.2">
      <c r="A38" s="129" t="s">
        <v>127</v>
      </c>
      <c r="B38" s="130">
        <v>739082.4</v>
      </c>
      <c r="E38" s="33"/>
      <c r="F38" s="36"/>
      <c r="G38" s="139"/>
      <c r="H38" s="139"/>
    </row>
    <row r="39" spans="1:8" s="128" customFormat="1" ht="12.75" x14ac:dyDescent="0.2">
      <c r="A39" s="129" t="s">
        <v>128</v>
      </c>
      <c r="B39" s="130">
        <v>0</v>
      </c>
      <c r="E39" s="33"/>
      <c r="F39" s="33"/>
      <c r="G39" s="139"/>
      <c r="H39" s="139"/>
    </row>
    <row r="40" spans="1:8" s="128" customFormat="1" ht="25.5" x14ac:dyDescent="0.2">
      <c r="A40" s="129" t="s">
        <v>131</v>
      </c>
      <c r="B40" s="130">
        <v>112009.24</v>
      </c>
      <c r="E40" s="33"/>
      <c r="F40" s="46"/>
      <c r="G40" s="139"/>
      <c r="H40" s="139"/>
    </row>
    <row r="41" spans="1:8" s="128" customFormat="1" ht="12.75" x14ac:dyDescent="0.2">
      <c r="A41" s="126" t="s">
        <v>148</v>
      </c>
      <c r="B41" s="127">
        <v>598728</v>
      </c>
      <c r="E41" s="33"/>
      <c r="F41" s="36"/>
      <c r="G41" s="139"/>
      <c r="H41" s="139"/>
    </row>
    <row r="42" spans="1:8" s="128" customFormat="1" ht="25.5" x14ac:dyDescent="0.2">
      <c r="A42" s="126" t="s">
        <v>101</v>
      </c>
      <c r="B42" s="127">
        <v>217451.28</v>
      </c>
      <c r="E42" s="33"/>
      <c r="F42" s="46"/>
      <c r="G42" s="139"/>
      <c r="H42" s="139"/>
    </row>
    <row r="43" spans="1:8" s="128" customFormat="1" ht="12.75" x14ac:dyDescent="0.2">
      <c r="A43" s="126" t="s">
        <v>130</v>
      </c>
      <c r="B43" s="127">
        <v>0</v>
      </c>
      <c r="E43" s="33"/>
      <c r="F43" s="46"/>
      <c r="G43" s="139"/>
      <c r="H43" s="139"/>
    </row>
    <row r="44" spans="1:8" s="128" customFormat="1" ht="12.75" x14ac:dyDescent="0.2">
      <c r="A44" s="126" t="s">
        <v>336</v>
      </c>
      <c r="B44" s="127">
        <v>37152.480000000003</v>
      </c>
      <c r="E44" s="33"/>
      <c r="F44" s="46"/>
      <c r="G44" s="139"/>
      <c r="H44" s="139"/>
    </row>
    <row r="45" spans="1:8" s="128" customFormat="1" ht="12.75" x14ac:dyDescent="0.2">
      <c r="A45" s="126" t="s">
        <v>337</v>
      </c>
      <c r="B45" s="127">
        <v>100645.2</v>
      </c>
      <c r="E45" s="33"/>
      <c r="F45" s="36"/>
      <c r="G45" s="139"/>
      <c r="H45" s="139"/>
    </row>
    <row r="46" spans="1:8" s="128" customFormat="1" ht="12.75" x14ac:dyDescent="0.2">
      <c r="A46" s="126" t="s">
        <v>338</v>
      </c>
      <c r="B46" s="127">
        <v>408224.46</v>
      </c>
      <c r="E46" s="33"/>
      <c r="F46" s="36"/>
      <c r="G46" s="139"/>
      <c r="H46" s="139"/>
    </row>
    <row r="47" spans="1:8" s="128" customFormat="1" ht="12.75" x14ac:dyDescent="0.2">
      <c r="A47" s="126" t="s">
        <v>104</v>
      </c>
      <c r="B47" s="127">
        <v>0</v>
      </c>
      <c r="E47" s="33"/>
      <c r="F47" s="33"/>
      <c r="G47" s="139"/>
      <c r="H47" s="139"/>
    </row>
    <row r="48" spans="1:8" s="128" customFormat="1" ht="12.75" x14ac:dyDescent="0.2">
      <c r="A48" s="126" t="s">
        <v>339</v>
      </c>
      <c r="B48" s="127">
        <v>389008.32</v>
      </c>
      <c r="E48" s="33"/>
      <c r="F48" s="46"/>
      <c r="G48" s="139"/>
      <c r="H48" s="139"/>
    </row>
    <row r="49" spans="1:8" s="128" customFormat="1" ht="12.75" x14ac:dyDescent="0.2">
      <c r="A49" s="126" t="s">
        <v>340</v>
      </c>
      <c r="B49" s="127">
        <v>0</v>
      </c>
      <c r="E49" s="33"/>
      <c r="F49" s="33"/>
      <c r="G49" s="139"/>
      <c r="H49" s="139"/>
    </row>
    <row r="50" spans="1:8" s="128" customFormat="1" ht="12.75" x14ac:dyDescent="0.2">
      <c r="A50" s="131" t="s">
        <v>341</v>
      </c>
      <c r="B50" s="127">
        <v>0</v>
      </c>
      <c r="E50" s="33"/>
      <c r="F50" s="33"/>
      <c r="G50" s="139"/>
      <c r="H50" s="139"/>
    </row>
    <row r="51" spans="1:8" s="128" customFormat="1" ht="12.75" x14ac:dyDescent="0.2">
      <c r="A51" s="126" t="s">
        <v>371</v>
      </c>
      <c r="B51" s="127">
        <v>304612.12</v>
      </c>
      <c r="E51" s="33"/>
      <c r="F51" s="33"/>
      <c r="G51" s="139"/>
      <c r="H51" s="139"/>
    </row>
    <row r="52" spans="1:8" s="128" customFormat="1" ht="12.75" x14ac:dyDescent="0.2">
      <c r="A52" s="131" t="s">
        <v>343</v>
      </c>
      <c r="B52" s="132">
        <v>0</v>
      </c>
      <c r="E52" s="33"/>
      <c r="F52" s="33"/>
      <c r="G52" s="139"/>
      <c r="H52" s="139"/>
    </row>
    <row r="53" spans="1:8" s="128" customFormat="1" ht="25.5" x14ac:dyDescent="0.2">
      <c r="A53" s="126" t="s">
        <v>346</v>
      </c>
      <c r="B53" s="127">
        <v>1742757.46</v>
      </c>
      <c r="E53" s="33"/>
      <c r="F53" s="33"/>
      <c r="G53" s="139"/>
      <c r="H53" s="139"/>
    </row>
    <row r="54" spans="1:8" s="128" customFormat="1" ht="12.75" x14ac:dyDescent="0.25">
      <c r="A54" s="133" t="s">
        <v>134</v>
      </c>
      <c r="B54" s="130">
        <v>48532.62</v>
      </c>
      <c r="E54" s="33"/>
      <c r="F54" s="33"/>
    </row>
    <row r="55" spans="1:8" s="128" customFormat="1" ht="12.75" x14ac:dyDescent="0.2">
      <c r="A55" s="133" t="s">
        <v>181</v>
      </c>
      <c r="B55" s="130">
        <v>83805.55</v>
      </c>
      <c r="F55" s="140"/>
      <c r="H55" s="139"/>
    </row>
    <row r="56" spans="1:8" s="128" customFormat="1" ht="12.75" x14ac:dyDescent="0.2">
      <c r="A56" s="126" t="s">
        <v>344</v>
      </c>
      <c r="B56" s="127">
        <v>3179471.96</v>
      </c>
      <c r="E56" s="33"/>
      <c r="F56" s="33"/>
      <c r="H56" s="139"/>
    </row>
    <row r="57" spans="1:8" s="128" customFormat="1" ht="12.75" x14ac:dyDescent="0.2">
      <c r="A57" s="133" t="s">
        <v>135</v>
      </c>
      <c r="B57" s="130">
        <v>100648.54</v>
      </c>
      <c r="F57" s="33"/>
      <c r="H57" s="139"/>
    </row>
    <row r="58" spans="1:8" s="128" customFormat="1" ht="12.75" x14ac:dyDescent="0.2">
      <c r="A58" s="126" t="s">
        <v>345</v>
      </c>
      <c r="B58" s="127">
        <v>81905.759999999995</v>
      </c>
      <c r="E58" s="33"/>
      <c r="F58" s="33"/>
      <c r="G58" s="139"/>
      <c r="H58" s="139"/>
    </row>
    <row r="59" spans="1:8" s="128" customFormat="1" ht="12.75" x14ac:dyDescent="0.2">
      <c r="A59" s="131" t="s">
        <v>107</v>
      </c>
      <c r="B59" s="132">
        <v>0</v>
      </c>
      <c r="E59" s="33"/>
      <c r="F59" s="33"/>
      <c r="G59" s="139"/>
      <c r="H59" s="139"/>
    </row>
    <row r="60" spans="1:8" s="128" customFormat="1" ht="12.75" x14ac:dyDescent="0.2">
      <c r="A60" s="126" t="s">
        <v>108</v>
      </c>
      <c r="B60" s="127">
        <v>0</v>
      </c>
      <c r="E60" s="33"/>
      <c r="F60" s="33"/>
      <c r="H60" s="139"/>
    </row>
    <row r="61" spans="1:8" s="128" customFormat="1" ht="12.75" x14ac:dyDescent="0.2">
      <c r="A61" s="131" t="s">
        <v>109</v>
      </c>
      <c r="B61" s="127">
        <v>85200</v>
      </c>
      <c r="E61" s="33"/>
      <c r="F61" s="141"/>
      <c r="G61" s="139"/>
      <c r="H61" s="139"/>
    </row>
    <row r="62" spans="1:8" s="128" customFormat="1" ht="25.5" x14ac:dyDescent="0.2">
      <c r="A62" s="126" t="s">
        <v>185</v>
      </c>
      <c r="B62" s="134">
        <v>0</v>
      </c>
      <c r="E62" s="33"/>
      <c r="F62" s="33"/>
      <c r="G62" s="139"/>
      <c r="H62" s="139"/>
    </row>
    <row r="63" spans="1:8" x14ac:dyDescent="0.25">
      <c r="A63" s="17" t="s">
        <v>149</v>
      </c>
      <c r="B63" s="27">
        <f>B31+B41+B42+B43+B46+B44+B45+B47+B49+B48+B51+B58+B53+B50+B56+B52+B59+B60+B61+B62</f>
        <v>8792018.9899999984</v>
      </c>
      <c r="E63" s="40"/>
      <c r="F63" s="48"/>
    </row>
    <row r="64" spans="1:8" ht="4.5" customHeight="1" x14ac:dyDescent="0.25">
      <c r="B64" s="2"/>
      <c r="E64" s="40"/>
      <c r="F64" s="48"/>
    </row>
    <row r="65" spans="1:2" x14ac:dyDescent="0.25">
      <c r="A65" s="17" t="s">
        <v>137</v>
      </c>
      <c r="B65" s="27">
        <f>C28-B63</f>
        <v>-786365.50999999698</v>
      </c>
    </row>
  </sheetData>
  <mergeCells count="4">
    <mergeCell ref="A1:C1"/>
    <mergeCell ref="A3:C3"/>
    <mergeCell ref="A5:A6"/>
    <mergeCell ref="B5:C5"/>
  </mergeCells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scale="8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zoomScaleNormal="100" workbookViewId="0">
      <pane ySplit="3" topLeftCell="A4" activePane="bottomLeft" state="frozen"/>
      <selection sqref="A1:C1"/>
      <selection pane="bottomLeft" sqref="A1:C1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155" t="s">
        <v>97</v>
      </c>
      <c r="B1" s="155"/>
      <c r="C1" s="155"/>
      <c r="D1" s="16"/>
      <c r="E1" s="21"/>
      <c r="F1" s="21"/>
    </row>
    <row r="2" spans="1:8" ht="6.75" customHeight="1" thickBot="1" x14ac:dyDescent="0.3"/>
    <row r="3" spans="1:8" ht="24.75" customHeight="1" thickBot="1" x14ac:dyDescent="0.3">
      <c r="A3" s="159" t="s">
        <v>31</v>
      </c>
      <c r="B3" s="159"/>
      <c r="C3" s="159"/>
      <c r="D3" s="23"/>
      <c r="E3" s="1" t="s">
        <v>91</v>
      </c>
      <c r="F3" s="20"/>
    </row>
    <row r="4" spans="1:8" ht="6" customHeight="1" x14ac:dyDescent="0.25"/>
    <row r="5" spans="1:8" x14ac:dyDescent="0.25">
      <c r="A5" s="153" t="s">
        <v>110</v>
      </c>
      <c r="B5" s="157" t="s">
        <v>145</v>
      </c>
      <c r="C5" s="158"/>
      <c r="E5" s="5"/>
      <c r="F5" s="6"/>
    </row>
    <row r="6" spans="1:8" x14ac:dyDescent="0.25">
      <c r="A6" s="154"/>
      <c r="B6" s="25" t="s">
        <v>98</v>
      </c>
      <c r="C6" s="25" t="s">
        <v>99</v>
      </c>
      <c r="E6" s="5"/>
      <c r="F6" s="6"/>
    </row>
    <row r="7" spans="1:8" s="128" customFormat="1" ht="12.75" x14ac:dyDescent="0.2">
      <c r="A7" s="126" t="s">
        <v>139</v>
      </c>
      <c r="B7" s="127">
        <v>6608648.6200000001</v>
      </c>
      <c r="C7" s="135">
        <v>6369695.3300000001</v>
      </c>
      <c r="E7" s="33"/>
      <c r="F7" s="36"/>
      <c r="G7" s="36"/>
      <c r="H7" s="139"/>
    </row>
    <row r="8" spans="1:8" s="128" customFormat="1" ht="25.5" x14ac:dyDescent="0.2">
      <c r="A8" s="126" t="s">
        <v>113</v>
      </c>
      <c r="B8" s="127">
        <v>1141224.77</v>
      </c>
      <c r="C8" s="135">
        <v>1069728.97</v>
      </c>
      <c r="E8" s="33"/>
      <c r="F8" s="33"/>
      <c r="G8" s="33"/>
      <c r="H8" s="139"/>
    </row>
    <row r="9" spans="1:8" s="128" customFormat="1" ht="12.75" x14ac:dyDescent="0.25">
      <c r="A9" s="126" t="s">
        <v>140</v>
      </c>
      <c r="B9" s="135">
        <v>3226476.54</v>
      </c>
      <c r="C9" s="135">
        <v>3120121.34</v>
      </c>
      <c r="E9" s="33"/>
      <c r="F9" s="36"/>
      <c r="G9" s="36"/>
    </row>
    <row r="10" spans="1:8" s="128" customFormat="1" ht="25.5" x14ac:dyDescent="0.2">
      <c r="A10" s="126" t="s">
        <v>129</v>
      </c>
      <c r="B10" s="127">
        <v>1015928.26</v>
      </c>
      <c r="C10" s="135">
        <v>976520.06</v>
      </c>
      <c r="E10" s="33"/>
      <c r="F10" s="36"/>
      <c r="G10" s="36"/>
      <c r="H10" s="139"/>
    </row>
    <row r="11" spans="1:8" s="128" customFormat="1" ht="12.75" x14ac:dyDescent="0.2">
      <c r="A11" s="126" t="s">
        <v>111</v>
      </c>
      <c r="B11" s="127">
        <v>0</v>
      </c>
      <c r="C11" s="135">
        <v>0</v>
      </c>
      <c r="E11" s="33"/>
      <c r="F11" s="33"/>
      <c r="G11" s="33"/>
      <c r="H11" s="139"/>
    </row>
    <row r="12" spans="1:8" s="128" customFormat="1" ht="12.75" x14ac:dyDescent="0.2">
      <c r="A12" s="126" t="s">
        <v>102</v>
      </c>
      <c r="B12" s="127">
        <v>173574.86</v>
      </c>
      <c r="C12" s="135">
        <v>168839.75</v>
      </c>
      <c r="E12" s="33"/>
      <c r="F12" s="36"/>
      <c r="G12" s="36"/>
      <c r="H12" s="139"/>
    </row>
    <row r="13" spans="1:8" s="128" customFormat="1" ht="12.75" x14ac:dyDescent="0.2">
      <c r="A13" s="126" t="s">
        <v>103</v>
      </c>
      <c r="B13" s="127">
        <v>188888.7</v>
      </c>
      <c r="C13" s="135">
        <v>183998.43</v>
      </c>
      <c r="E13" s="33"/>
      <c r="F13" s="36"/>
      <c r="G13" s="36"/>
      <c r="H13" s="139"/>
    </row>
    <row r="14" spans="1:8" s="128" customFormat="1" ht="12.75" x14ac:dyDescent="0.2">
      <c r="A14" s="126" t="s">
        <v>112</v>
      </c>
      <c r="B14" s="127">
        <v>1782395.24</v>
      </c>
      <c r="C14" s="135">
        <v>1655651.04</v>
      </c>
      <c r="E14" s="33"/>
      <c r="F14" s="36"/>
      <c r="G14" s="36"/>
      <c r="H14" s="139"/>
    </row>
    <row r="15" spans="1:8" s="128" customFormat="1" ht="12.75" x14ac:dyDescent="0.25">
      <c r="A15" s="126" t="s">
        <v>141</v>
      </c>
      <c r="B15" s="135">
        <v>543215.52</v>
      </c>
      <c r="C15" s="135">
        <v>509485.52</v>
      </c>
      <c r="E15" s="33"/>
      <c r="F15" s="36"/>
      <c r="G15" s="36"/>
    </row>
    <row r="16" spans="1:8" s="128" customFormat="1" ht="12.75" x14ac:dyDescent="0.25">
      <c r="A16" s="126" t="s">
        <v>114</v>
      </c>
      <c r="B16" s="135">
        <v>1817431.56</v>
      </c>
      <c r="C16" s="135">
        <v>1723247.77</v>
      </c>
      <c r="E16" s="33"/>
      <c r="F16" s="36"/>
      <c r="G16" s="36"/>
    </row>
    <row r="17" spans="1:8" s="128" customFormat="1" ht="12.75" x14ac:dyDescent="0.25">
      <c r="A17" s="126" t="s">
        <v>142</v>
      </c>
      <c r="B17" s="135">
        <v>0</v>
      </c>
      <c r="C17" s="135">
        <v>0</v>
      </c>
      <c r="E17" s="33"/>
      <c r="F17" s="46"/>
      <c r="G17" s="46"/>
    </row>
    <row r="18" spans="1:8" s="128" customFormat="1" ht="12.75" x14ac:dyDescent="0.2">
      <c r="A18" s="126" t="s">
        <v>115</v>
      </c>
      <c r="B18" s="127">
        <v>0</v>
      </c>
      <c r="C18" s="135">
        <v>0</v>
      </c>
      <c r="E18" s="33"/>
      <c r="F18" s="33"/>
      <c r="G18" s="33"/>
      <c r="H18" s="139"/>
    </row>
    <row r="19" spans="1:8" s="128" customFormat="1" ht="12.75" x14ac:dyDescent="0.25">
      <c r="A19" s="126" t="s">
        <v>372</v>
      </c>
      <c r="B19" s="135">
        <v>1293210.5900000001</v>
      </c>
      <c r="C19" s="135">
        <v>1268462.98</v>
      </c>
      <c r="E19" s="33"/>
      <c r="F19" s="36"/>
      <c r="G19" s="36"/>
    </row>
    <row r="20" spans="1:8" s="128" customFormat="1" ht="12.75" x14ac:dyDescent="0.25">
      <c r="A20" s="126" t="s">
        <v>143</v>
      </c>
      <c r="B20" s="127">
        <v>0</v>
      </c>
      <c r="C20" s="135">
        <v>0</v>
      </c>
      <c r="E20" s="33"/>
      <c r="F20" s="33"/>
      <c r="G20" s="33"/>
    </row>
    <row r="21" spans="1:8" s="128" customFormat="1" ht="25.5" x14ac:dyDescent="0.25">
      <c r="A21" s="126" t="s">
        <v>116</v>
      </c>
      <c r="B21" s="127">
        <v>5480507.9299999997</v>
      </c>
      <c r="C21" s="135">
        <v>5007662.54</v>
      </c>
      <c r="E21" s="33"/>
      <c r="F21" s="33"/>
      <c r="G21" s="33"/>
    </row>
    <row r="22" spans="1:8" s="128" customFormat="1" ht="25.5" x14ac:dyDescent="0.25">
      <c r="A22" s="126" t="s">
        <v>117</v>
      </c>
      <c r="B22" s="127">
        <v>15987443.380000001</v>
      </c>
      <c r="C22" s="135">
        <v>15051950.609999999</v>
      </c>
      <c r="E22" s="33"/>
      <c r="F22" s="33"/>
      <c r="G22" s="33"/>
    </row>
    <row r="23" spans="1:8" s="128" customFormat="1" ht="12.75" x14ac:dyDescent="0.25">
      <c r="A23" s="126" t="s">
        <v>118</v>
      </c>
      <c r="B23" s="135">
        <v>342050.7</v>
      </c>
      <c r="C23" s="135">
        <v>332523.40000000002</v>
      </c>
      <c r="E23" s="33"/>
      <c r="F23" s="46"/>
      <c r="G23" s="46"/>
    </row>
    <row r="24" spans="1:8" s="128" customFormat="1" ht="12.75" x14ac:dyDescent="0.2">
      <c r="A24" s="126" t="s">
        <v>119</v>
      </c>
      <c r="B24" s="127">
        <v>596266.46</v>
      </c>
      <c r="C24" s="135">
        <v>410144.03</v>
      </c>
      <c r="E24" s="33"/>
      <c r="F24" s="46"/>
      <c r="G24" s="46"/>
      <c r="H24" s="139"/>
    </row>
    <row r="25" spans="1:8" s="128" customFormat="1" ht="12.75" x14ac:dyDescent="0.25">
      <c r="A25" s="126" t="s">
        <v>120</v>
      </c>
      <c r="B25" s="135">
        <v>314664.51</v>
      </c>
      <c r="C25" s="135">
        <v>314664.51</v>
      </c>
      <c r="E25" s="33"/>
      <c r="F25" s="33"/>
      <c r="G25" s="46"/>
    </row>
    <row r="26" spans="1:8" s="128" customFormat="1" ht="12.75" x14ac:dyDescent="0.2">
      <c r="A26" s="126" t="s">
        <v>180</v>
      </c>
      <c r="B26" s="127">
        <v>215989.65</v>
      </c>
      <c r="C26" s="135">
        <v>279599.62</v>
      </c>
      <c r="E26" s="33"/>
      <c r="F26" s="140"/>
      <c r="G26" s="140"/>
      <c r="H26" s="139"/>
    </row>
    <row r="27" spans="1:8" s="128" customFormat="1" ht="12.75" x14ac:dyDescent="0.2">
      <c r="A27" s="126" t="s">
        <v>100</v>
      </c>
      <c r="B27" s="127">
        <v>580370</v>
      </c>
      <c r="C27" s="135">
        <v>499590</v>
      </c>
      <c r="E27" s="33"/>
      <c r="F27" s="141"/>
      <c r="G27" s="141"/>
      <c r="H27" s="139"/>
    </row>
    <row r="28" spans="1:8" x14ac:dyDescent="0.25">
      <c r="A28" s="17" t="s">
        <v>144</v>
      </c>
      <c r="B28" s="28">
        <f>SUM(B7:B27)</f>
        <v>41308287.289999999</v>
      </c>
      <c r="C28" s="28">
        <f>SUM(C7:C27)</f>
        <v>38941885.899999999</v>
      </c>
      <c r="E28" s="34"/>
      <c r="F28" s="47"/>
      <c r="G28" s="47"/>
    </row>
    <row r="29" spans="1:8" ht="15" x14ac:dyDescent="0.25">
      <c r="B29" s="18"/>
      <c r="C29" s="18"/>
      <c r="E29"/>
      <c r="F29" s="35"/>
      <c r="G29" s="35"/>
      <c r="H29"/>
    </row>
    <row r="30" spans="1:8" ht="15" x14ac:dyDescent="0.25">
      <c r="A30" s="25" t="s">
        <v>110</v>
      </c>
      <c r="B30" s="26" t="s">
        <v>146</v>
      </c>
      <c r="G30"/>
      <c r="H30"/>
    </row>
    <row r="31" spans="1:8" s="128" customFormat="1" ht="12.75" x14ac:dyDescent="0.2">
      <c r="A31" s="126" t="s">
        <v>147</v>
      </c>
      <c r="B31" s="127">
        <f>SUM(B32:B40)</f>
        <v>7596037.6200000001</v>
      </c>
      <c r="E31" s="33"/>
      <c r="F31" s="138"/>
      <c r="G31" s="139"/>
      <c r="H31" s="139"/>
    </row>
    <row r="32" spans="1:8" s="128" customFormat="1" ht="12.75" x14ac:dyDescent="0.2">
      <c r="A32" s="129" t="s">
        <v>121</v>
      </c>
      <c r="B32" s="130">
        <v>1078277.52</v>
      </c>
      <c r="E32" s="33"/>
      <c r="F32" s="46"/>
      <c r="G32" s="139"/>
      <c r="H32" s="139"/>
    </row>
    <row r="33" spans="1:8" s="128" customFormat="1" ht="12.75" x14ac:dyDescent="0.2">
      <c r="A33" s="129" t="s">
        <v>122</v>
      </c>
      <c r="B33" s="130">
        <v>997658.64</v>
      </c>
      <c r="E33" s="33"/>
      <c r="F33" s="36"/>
      <c r="G33" s="139"/>
      <c r="H33" s="139"/>
    </row>
    <row r="34" spans="1:8" s="128" customFormat="1" ht="25.5" x14ac:dyDescent="0.2">
      <c r="A34" s="129" t="s">
        <v>123</v>
      </c>
      <c r="B34" s="130">
        <v>1055603.46</v>
      </c>
      <c r="E34" s="33"/>
      <c r="F34" s="33"/>
      <c r="G34" s="139"/>
      <c r="H34" s="139"/>
    </row>
    <row r="35" spans="1:8" s="128" customFormat="1" ht="25.5" x14ac:dyDescent="0.2">
      <c r="A35" s="129" t="s">
        <v>124</v>
      </c>
      <c r="B35" s="130">
        <v>131005.68</v>
      </c>
      <c r="E35" s="33"/>
      <c r="F35" s="33"/>
      <c r="G35" s="139"/>
      <c r="H35" s="139"/>
    </row>
    <row r="36" spans="1:8" s="128" customFormat="1" ht="12.75" x14ac:dyDescent="0.2">
      <c r="A36" s="129" t="s">
        <v>125</v>
      </c>
      <c r="B36" s="130">
        <v>40309.440000000002</v>
      </c>
      <c r="E36" s="33"/>
      <c r="F36" s="36"/>
      <c r="G36" s="139"/>
      <c r="H36" s="139"/>
    </row>
    <row r="37" spans="1:8" s="128" customFormat="1" ht="12.75" x14ac:dyDescent="0.2">
      <c r="A37" s="129" t="s">
        <v>126</v>
      </c>
      <c r="B37" s="130">
        <v>247561.89</v>
      </c>
      <c r="E37" s="33"/>
      <c r="F37" s="36"/>
      <c r="G37" s="139"/>
      <c r="H37" s="139"/>
    </row>
    <row r="38" spans="1:8" s="128" customFormat="1" ht="12.75" x14ac:dyDescent="0.2">
      <c r="A38" s="129" t="s">
        <v>127</v>
      </c>
      <c r="B38" s="130">
        <v>3711844.04</v>
      </c>
      <c r="E38" s="33"/>
      <c r="F38" s="36"/>
      <c r="G38" s="139"/>
      <c r="H38" s="139"/>
    </row>
    <row r="39" spans="1:8" s="128" customFormat="1" ht="12.75" x14ac:dyDescent="0.2">
      <c r="A39" s="129" t="s">
        <v>128</v>
      </c>
      <c r="B39" s="130">
        <v>0</v>
      </c>
      <c r="E39" s="33"/>
      <c r="F39" s="33"/>
      <c r="G39" s="139"/>
      <c r="H39" s="139"/>
    </row>
    <row r="40" spans="1:8" s="128" customFormat="1" ht="25.5" x14ac:dyDescent="0.2">
      <c r="A40" s="129" t="s">
        <v>131</v>
      </c>
      <c r="B40" s="130">
        <v>333776.95</v>
      </c>
      <c r="E40" s="33"/>
      <c r="F40" s="46"/>
      <c r="G40" s="139"/>
      <c r="H40" s="139"/>
    </row>
    <row r="41" spans="1:8" s="128" customFormat="1" ht="12.75" x14ac:dyDescent="0.2">
      <c r="A41" s="126" t="s">
        <v>148</v>
      </c>
      <c r="B41" s="127">
        <v>3733719</v>
      </c>
      <c r="E41" s="33"/>
      <c r="F41" s="36"/>
      <c r="G41" s="139"/>
      <c r="H41" s="139"/>
    </row>
    <row r="42" spans="1:8" s="128" customFormat="1" ht="25.5" x14ac:dyDescent="0.2">
      <c r="A42" s="126" t="s">
        <v>101</v>
      </c>
      <c r="B42" s="127">
        <v>1002697.32</v>
      </c>
      <c r="E42" s="33"/>
      <c r="F42" s="46"/>
      <c r="G42" s="139"/>
      <c r="H42" s="139"/>
    </row>
    <row r="43" spans="1:8" s="128" customFormat="1" ht="12.75" x14ac:dyDescent="0.2">
      <c r="A43" s="126" t="s">
        <v>130</v>
      </c>
      <c r="B43" s="127">
        <v>0</v>
      </c>
      <c r="E43" s="33"/>
      <c r="F43" s="46"/>
      <c r="G43" s="139"/>
      <c r="H43" s="139"/>
    </row>
    <row r="44" spans="1:8" s="128" customFormat="1" ht="12.75" x14ac:dyDescent="0.25">
      <c r="A44" s="126" t="s">
        <v>336</v>
      </c>
      <c r="B44" s="127">
        <v>171315.12</v>
      </c>
      <c r="E44" s="33"/>
      <c r="F44" s="46"/>
    </row>
    <row r="45" spans="1:8" s="128" customFormat="1" ht="12.75" x14ac:dyDescent="0.2">
      <c r="A45" s="126" t="s">
        <v>337</v>
      </c>
      <c r="B45" s="127">
        <v>123447.66</v>
      </c>
      <c r="E45" s="33"/>
      <c r="F45" s="36"/>
      <c r="G45" s="139"/>
      <c r="H45" s="139"/>
    </row>
    <row r="46" spans="1:8" s="128" customFormat="1" ht="12.75" x14ac:dyDescent="0.25">
      <c r="A46" s="126" t="s">
        <v>338</v>
      </c>
      <c r="B46" s="127">
        <v>1654137.56</v>
      </c>
      <c r="E46" s="33"/>
      <c r="F46" s="36"/>
    </row>
    <row r="47" spans="1:8" s="128" customFormat="1" ht="12.75" x14ac:dyDescent="0.2">
      <c r="A47" s="126" t="s">
        <v>104</v>
      </c>
      <c r="B47" s="127">
        <v>0</v>
      </c>
      <c r="E47" s="33"/>
      <c r="F47" s="33"/>
      <c r="G47" s="139"/>
      <c r="H47" s="139"/>
    </row>
    <row r="48" spans="1:8" s="128" customFormat="1" ht="12.75" x14ac:dyDescent="0.25">
      <c r="A48" s="126" t="s">
        <v>339</v>
      </c>
      <c r="B48" s="127">
        <v>1793770.08</v>
      </c>
      <c r="E48" s="33"/>
      <c r="F48" s="46"/>
    </row>
    <row r="49" spans="1:8" s="128" customFormat="1" ht="12.75" x14ac:dyDescent="0.2">
      <c r="A49" s="126" t="s">
        <v>340</v>
      </c>
      <c r="B49" s="127">
        <v>0</v>
      </c>
      <c r="E49" s="33"/>
      <c r="F49" s="33"/>
      <c r="G49" s="139"/>
      <c r="H49" s="139"/>
    </row>
    <row r="50" spans="1:8" s="128" customFormat="1" ht="12.75" x14ac:dyDescent="0.2">
      <c r="A50" s="131" t="s">
        <v>341</v>
      </c>
      <c r="B50" s="127">
        <v>0</v>
      </c>
      <c r="E50" s="33"/>
      <c r="F50" s="33"/>
      <c r="G50" s="139"/>
      <c r="H50" s="139"/>
    </row>
    <row r="51" spans="1:8" s="128" customFormat="1" ht="12.75" x14ac:dyDescent="0.2">
      <c r="A51" s="126" t="s">
        <v>371</v>
      </c>
      <c r="B51" s="127">
        <v>1292904.48</v>
      </c>
      <c r="E51" s="33"/>
      <c r="F51" s="33"/>
      <c r="G51" s="139"/>
      <c r="H51" s="139"/>
    </row>
    <row r="52" spans="1:8" s="128" customFormat="1" ht="12.75" x14ac:dyDescent="0.25">
      <c r="A52" s="131" t="s">
        <v>343</v>
      </c>
      <c r="B52" s="132">
        <v>0</v>
      </c>
      <c r="E52" s="33"/>
      <c r="F52" s="33"/>
    </row>
    <row r="53" spans="1:8" s="128" customFormat="1" ht="25.5" x14ac:dyDescent="0.2">
      <c r="A53" s="126" t="s">
        <v>346</v>
      </c>
      <c r="B53" s="127">
        <v>6508115.3700000001</v>
      </c>
      <c r="E53" s="33"/>
      <c r="F53" s="33"/>
      <c r="G53" s="139"/>
      <c r="H53" s="139"/>
    </row>
    <row r="54" spans="1:8" s="128" customFormat="1" ht="12.75" x14ac:dyDescent="0.25">
      <c r="A54" s="133" t="s">
        <v>134</v>
      </c>
      <c r="B54" s="130">
        <v>237689.09</v>
      </c>
      <c r="E54" s="33"/>
      <c r="F54" s="33"/>
    </row>
    <row r="55" spans="1:8" s="128" customFormat="1" ht="12.75" x14ac:dyDescent="0.2">
      <c r="A55" s="133" t="s">
        <v>181</v>
      </c>
      <c r="B55" s="130">
        <v>410324.6</v>
      </c>
      <c r="F55" s="140"/>
      <c r="G55" s="139"/>
      <c r="H55" s="139"/>
    </row>
    <row r="56" spans="1:8" s="128" customFormat="1" ht="12.75" x14ac:dyDescent="0.2">
      <c r="A56" s="126" t="s">
        <v>344</v>
      </c>
      <c r="B56" s="127">
        <v>14952459.199999999</v>
      </c>
      <c r="E56" s="33"/>
      <c r="F56" s="33"/>
      <c r="H56" s="139"/>
    </row>
    <row r="57" spans="1:8" s="128" customFormat="1" ht="12.75" x14ac:dyDescent="0.2">
      <c r="A57" s="133" t="s">
        <v>135</v>
      </c>
      <c r="B57" s="130">
        <v>493211.08</v>
      </c>
      <c r="F57" s="33"/>
      <c r="G57" s="139"/>
      <c r="H57" s="139"/>
    </row>
    <row r="58" spans="1:8" s="128" customFormat="1" ht="12.75" x14ac:dyDescent="0.2">
      <c r="A58" s="126" t="s">
        <v>345</v>
      </c>
      <c r="B58" s="127">
        <v>331812.36</v>
      </c>
      <c r="E58" s="33"/>
      <c r="F58" s="33"/>
      <c r="H58" s="139"/>
    </row>
    <row r="59" spans="1:8" s="128" customFormat="1" ht="12.75" x14ac:dyDescent="0.2">
      <c r="A59" s="131" t="s">
        <v>107</v>
      </c>
      <c r="B59" s="132">
        <v>0</v>
      </c>
      <c r="E59" s="33"/>
      <c r="F59" s="33"/>
      <c r="G59" s="139"/>
      <c r="H59" s="139"/>
    </row>
    <row r="60" spans="1:8" s="128" customFormat="1" ht="12.75" x14ac:dyDescent="0.2">
      <c r="A60" s="126" t="s">
        <v>108</v>
      </c>
      <c r="B60" s="127">
        <v>343050.6</v>
      </c>
      <c r="E60" s="33"/>
      <c r="F60" s="36"/>
      <c r="H60" s="139"/>
    </row>
    <row r="61" spans="1:8" s="128" customFormat="1" ht="12.75" x14ac:dyDescent="0.2">
      <c r="A61" s="131" t="s">
        <v>109</v>
      </c>
      <c r="B61" s="127">
        <v>580370</v>
      </c>
      <c r="E61" s="33"/>
      <c r="F61" s="141"/>
      <c r="H61" s="139"/>
    </row>
    <row r="62" spans="1:8" s="128" customFormat="1" ht="25.5" x14ac:dyDescent="0.2">
      <c r="A62" s="126" t="s">
        <v>185</v>
      </c>
      <c r="B62" s="134">
        <v>0</v>
      </c>
      <c r="E62" s="33"/>
      <c r="F62" s="33"/>
      <c r="G62" s="139"/>
      <c r="H62" s="139"/>
    </row>
    <row r="63" spans="1:8" x14ac:dyDescent="0.25">
      <c r="A63" s="17" t="s">
        <v>149</v>
      </c>
      <c r="B63" s="27">
        <f>B31+B41+B42+B43+B46+B44+B45+B47+B49+B48+B51+B58+B53+B50+B56+B52+B59+B60+B61+B62</f>
        <v>40083836.369999997</v>
      </c>
      <c r="E63" s="40"/>
      <c r="F63" s="48"/>
    </row>
    <row r="64" spans="1:8" ht="4.5" customHeight="1" x14ac:dyDescent="0.25">
      <c r="B64" s="2"/>
      <c r="E64" s="40"/>
      <c r="F64" s="48"/>
    </row>
    <row r="65" spans="1:6" x14ac:dyDescent="0.25">
      <c r="A65" s="17" t="s">
        <v>137</v>
      </c>
      <c r="B65" s="27">
        <f>C28-B63</f>
        <v>-1141950.4699999988</v>
      </c>
      <c r="E65" s="40"/>
      <c r="F65" s="48"/>
    </row>
  </sheetData>
  <mergeCells count="4">
    <mergeCell ref="A1:C1"/>
    <mergeCell ref="A3:C3"/>
    <mergeCell ref="A5:A6"/>
    <mergeCell ref="B5:C5"/>
  </mergeCells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scale="8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zoomScaleNormal="100" workbookViewId="0">
      <pane ySplit="3" topLeftCell="A4" activePane="bottomLeft" state="frozen"/>
      <selection sqref="A1:C1"/>
      <selection pane="bottomLeft" sqref="A1:C1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155" t="s">
        <v>97</v>
      </c>
      <c r="B1" s="155"/>
      <c r="C1" s="155"/>
      <c r="D1" s="16"/>
      <c r="E1" s="21"/>
      <c r="F1" s="21"/>
    </row>
    <row r="2" spans="1:8" ht="6.75" customHeight="1" thickBot="1" x14ac:dyDescent="0.3"/>
    <row r="3" spans="1:8" ht="24.75" customHeight="1" thickBot="1" x14ac:dyDescent="0.3">
      <c r="A3" s="159" t="s">
        <v>32</v>
      </c>
      <c r="B3" s="159"/>
      <c r="C3" s="159"/>
      <c r="D3" s="23"/>
      <c r="E3" s="1" t="s">
        <v>91</v>
      </c>
      <c r="F3" s="20"/>
    </row>
    <row r="4" spans="1:8" ht="6" customHeight="1" x14ac:dyDescent="0.25"/>
    <row r="5" spans="1:8" x14ac:dyDescent="0.25">
      <c r="A5" s="153" t="s">
        <v>110</v>
      </c>
      <c r="B5" s="157" t="s">
        <v>145</v>
      </c>
      <c r="C5" s="158"/>
      <c r="E5" s="5"/>
      <c r="F5" s="6"/>
    </row>
    <row r="6" spans="1:8" x14ac:dyDescent="0.25">
      <c r="A6" s="154"/>
      <c r="B6" s="25" t="s">
        <v>98</v>
      </c>
      <c r="C6" s="25" t="s">
        <v>99</v>
      </c>
      <c r="E6" s="5"/>
      <c r="F6" s="6"/>
    </row>
    <row r="7" spans="1:8" s="128" customFormat="1" ht="12.75" x14ac:dyDescent="0.2">
      <c r="A7" s="126" t="s">
        <v>139</v>
      </c>
      <c r="B7" s="127">
        <v>4748483.63</v>
      </c>
      <c r="C7" s="135">
        <v>4555458.83</v>
      </c>
      <c r="E7" s="33"/>
      <c r="F7" s="36"/>
      <c r="G7" s="36"/>
      <c r="H7" s="139"/>
    </row>
    <row r="8" spans="1:8" s="128" customFormat="1" ht="25.5" x14ac:dyDescent="0.2">
      <c r="A8" s="126" t="s">
        <v>113</v>
      </c>
      <c r="B8" s="127">
        <v>866540.37</v>
      </c>
      <c r="C8" s="135">
        <v>819788.68</v>
      </c>
      <c r="E8" s="33"/>
      <c r="F8" s="33"/>
      <c r="G8" s="33"/>
      <c r="H8" s="139"/>
    </row>
    <row r="9" spans="1:8" s="128" customFormat="1" ht="12.75" x14ac:dyDescent="0.25">
      <c r="A9" s="126" t="s">
        <v>140</v>
      </c>
      <c r="B9" s="135">
        <v>2318298.88</v>
      </c>
      <c r="C9" s="135">
        <v>2229373.9300000002</v>
      </c>
      <c r="E9" s="33"/>
      <c r="F9" s="36"/>
      <c r="G9" s="36"/>
    </row>
    <row r="10" spans="1:8" s="128" customFormat="1" ht="25.5" x14ac:dyDescent="0.2">
      <c r="A10" s="126" t="s">
        <v>129</v>
      </c>
      <c r="B10" s="127">
        <v>729973.24</v>
      </c>
      <c r="C10" s="135">
        <v>699054.97</v>
      </c>
      <c r="E10" s="33"/>
      <c r="F10" s="36"/>
      <c r="G10" s="36"/>
      <c r="H10" s="139"/>
    </row>
    <row r="11" spans="1:8" s="128" customFormat="1" ht="12.75" x14ac:dyDescent="0.2">
      <c r="A11" s="126" t="s">
        <v>111</v>
      </c>
      <c r="B11" s="127">
        <v>0</v>
      </c>
      <c r="C11" s="135">
        <v>0</v>
      </c>
      <c r="E11" s="33"/>
      <c r="F11" s="33"/>
      <c r="G11" s="33"/>
      <c r="H11" s="139"/>
    </row>
    <row r="12" spans="1:8" s="128" customFormat="1" ht="12.75" x14ac:dyDescent="0.2">
      <c r="A12" s="126" t="s">
        <v>102</v>
      </c>
      <c r="B12" s="127">
        <v>124718.68</v>
      </c>
      <c r="C12" s="135">
        <v>121044.36</v>
      </c>
      <c r="E12" s="33"/>
      <c r="F12" s="36"/>
      <c r="G12" s="36"/>
      <c r="H12" s="139"/>
    </row>
    <row r="13" spans="1:8" s="128" customFormat="1" ht="12.75" x14ac:dyDescent="0.2">
      <c r="A13" s="126" t="s">
        <v>103</v>
      </c>
      <c r="B13" s="127">
        <v>135728.73000000001</v>
      </c>
      <c r="C13" s="135">
        <v>131039.24</v>
      </c>
      <c r="E13" s="33"/>
      <c r="F13" s="36"/>
      <c r="G13" s="36"/>
      <c r="H13" s="139"/>
    </row>
    <row r="14" spans="1:8" s="128" customFormat="1" ht="12.75" x14ac:dyDescent="0.2">
      <c r="A14" s="126" t="s">
        <v>112</v>
      </c>
      <c r="B14" s="127">
        <v>1444025.66</v>
      </c>
      <c r="C14" s="135">
        <v>1354889.69</v>
      </c>
      <c r="E14" s="33"/>
      <c r="F14" s="36"/>
      <c r="G14" s="36"/>
      <c r="H14" s="139"/>
    </row>
    <row r="15" spans="1:8" s="128" customFormat="1" ht="12.75" x14ac:dyDescent="0.25">
      <c r="A15" s="126" t="s">
        <v>141</v>
      </c>
      <c r="B15" s="135">
        <v>165600</v>
      </c>
      <c r="C15" s="135">
        <v>175650</v>
      </c>
      <c r="E15" s="33"/>
      <c r="F15" s="36"/>
      <c r="G15" s="36"/>
    </row>
    <row r="16" spans="1:8" s="128" customFormat="1" ht="12.75" x14ac:dyDescent="0.25">
      <c r="A16" s="126" t="s">
        <v>114</v>
      </c>
      <c r="B16" s="135">
        <v>1305907.6499999999</v>
      </c>
      <c r="C16" s="135">
        <v>1238971.8700000001</v>
      </c>
      <c r="E16" s="33"/>
      <c r="F16" s="36"/>
      <c r="G16" s="36"/>
    </row>
    <row r="17" spans="1:8" s="128" customFormat="1" ht="12.75" x14ac:dyDescent="0.25">
      <c r="A17" s="126" t="s">
        <v>142</v>
      </c>
      <c r="B17" s="135">
        <v>0</v>
      </c>
      <c r="C17" s="135">
        <v>0</v>
      </c>
      <c r="E17" s="33"/>
      <c r="F17" s="46"/>
      <c r="G17" s="46"/>
    </row>
    <row r="18" spans="1:8" s="128" customFormat="1" ht="12.75" x14ac:dyDescent="0.2">
      <c r="A18" s="126" t="s">
        <v>115</v>
      </c>
      <c r="B18" s="127">
        <v>0</v>
      </c>
      <c r="C18" s="135">
        <v>0</v>
      </c>
      <c r="E18" s="33"/>
      <c r="F18" s="33"/>
      <c r="G18" s="33"/>
      <c r="H18" s="139"/>
    </row>
    <row r="19" spans="1:8" s="128" customFormat="1" ht="12.75" x14ac:dyDescent="0.25">
      <c r="A19" s="126" t="s">
        <v>372</v>
      </c>
      <c r="B19" s="135">
        <v>997832.98</v>
      </c>
      <c r="C19" s="135">
        <v>968876.37</v>
      </c>
      <c r="E19" s="33"/>
      <c r="F19" s="36"/>
      <c r="G19" s="36"/>
    </row>
    <row r="20" spans="1:8" s="128" customFormat="1" ht="12.75" x14ac:dyDescent="0.25">
      <c r="A20" s="126" t="s">
        <v>143</v>
      </c>
      <c r="B20" s="127">
        <v>0</v>
      </c>
      <c r="C20" s="135">
        <v>0</v>
      </c>
      <c r="E20" s="33"/>
      <c r="F20" s="33"/>
      <c r="G20" s="33"/>
    </row>
    <row r="21" spans="1:8" s="128" customFormat="1" ht="25.5" x14ac:dyDescent="0.25">
      <c r="A21" s="126" t="s">
        <v>116</v>
      </c>
      <c r="B21" s="127">
        <v>3510428.21</v>
      </c>
      <c r="C21" s="135">
        <v>3156581.99</v>
      </c>
      <c r="E21" s="33"/>
      <c r="F21" s="33"/>
      <c r="G21" s="33"/>
    </row>
    <row r="22" spans="1:8" s="128" customFormat="1" ht="25.5" x14ac:dyDescent="0.25">
      <c r="A22" s="126" t="s">
        <v>117</v>
      </c>
      <c r="B22" s="127">
        <v>12079156.5</v>
      </c>
      <c r="C22" s="135">
        <v>11114407.710000001</v>
      </c>
      <c r="E22" s="33"/>
      <c r="F22" s="33"/>
      <c r="G22" s="33"/>
    </row>
    <row r="23" spans="1:8" s="128" customFormat="1" ht="12.75" x14ac:dyDescent="0.25">
      <c r="A23" s="126" t="s">
        <v>118</v>
      </c>
      <c r="B23" s="135">
        <v>245772.47</v>
      </c>
      <c r="C23" s="135">
        <v>237190.91</v>
      </c>
      <c r="E23" s="33"/>
      <c r="F23" s="46"/>
      <c r="G23" s="46"/>
    </row>
    <row r="24" spans="1:8" s="128" customFormat="1" ht="12.75" x14ac:dyDescent="0.2">
      <c r="A24" s="126" t="s">
        <v>119</v>
      </c>
      <c r="B24" s="127">
        <v>317528.95</v>
      </c>
      <c r="C24" s="135">
        <v>154952.25</v>
      </c>
      <c r="E24" s="33"/>
      <c r="F24" s="46"/>
      <c r="G24" s="46"/>
      <c r="H24" s="139"/>
    </row>
    <row r="25" spans="1:8" s="128" customFormat="1" ht="12.75" x14ac:dyDescent="0.25">
      <c r="A25" s="126" t="s">
        <v>120</v>
      </c>
      <c r="B25" s="135">
        <v>22608.27</v>
      </c>
      <c r="C25" s="135">
        <v>23198.11</v>
      </c>
      <c r="E25" s="33"/>
      <c r="F25" s="33"/>
      <c r="G25" s="46"/>
    </row>
    <row r="26" spans="1:8" s="128" customFormat="1" ht="12.75" x14ac:dyDescent="0.2">
      <c r="A26" s="126" t="s">
        <v>180</v>
      </c>
      <c r="B26" s="127">
        <v>0</v>
      </c>
      <c r="C26" s="135">
        <v>0</v>
      </c>
      <c r="E26" s="33"/>
      <c r="F26" s="140"/>
      <c r="G26" s="140"/>
      <c r="H26" s="139"/>
    </row>
    <row r="27" spans="1:8" s="128" customFormat="1" ht="12.75" x14ac:dyDescent="0.2">
      <c r="A27" s="126" t="s">
        <v>100</v>
      </c>
      <c r="B27" s="127">
        <v>609300.11</v>
      </c>
      <c r="C27" s="135">
        <v>538349.89</v>
      </c>
      <c r="E27" s="33"/>
      <c r="F27" s="141"/>
      <c r="G27" s="141"/>
      <c r="H27" s="139"/>
    </row>
    <row r="28" spans="1:8" x14ac:dyDescent="0.25">
      <c r="A28" s="17" t="s">
        <v>144</v>
      </c>
      <c r="B28" s="28">
        <f>SUM(B7:B27)</f>
        <v>29621904.329999998</v>
      </c>
      <c r="C28" s="28">
        <f>SUM(C7:C27)</f>
        <v>27518828.800000001</v>
      </c>
      <c r="E28" s="34"/>
      <c r="F28" s="47"/>
      <c r="G28" s="47"/>
    </row>
    <row r="29" spans="1:8" ht="15" x14ac:dyDescent="0.25">
      <c r="B29" s="18"/>
      <c r="C29" s="18"/>
    </row>
    <row r="30" spans="1:8" x14ac:dyDescent="0.25">
      <c r="A30" s="25" t="s">
        <v>110</v>
      </c>
      <c r="B30" s="26" t="s">
        <v>146</v>
      </c>
    </row>
    <row r="31" spans="1:8" s="128" customFormat="1" ht="12.75" x14ac:dyDescent="0.2">
      <c r="A31" s="126" t="s">
        <v>147</v>
      </c>
      <c r="B31" s="127">
        <f>SUM(B32:B40)</f>
        <v>4632401.03</v>
      </c>
      <c r="E31" s="33"/>
      <c r="F31" s="138"/>
      <c r="G31" s="139"/>
      <c r="H31" s="139"/>
    </row>
    <row r="32" spans="1:8" s="128" customFormat="1" ht="12.75" x14ac:dyDescent="0.2">
      <c r="A32" s="129" t="s">
        <v>121</v>
      </c>
      <c r="B32" s="130">
        <v>785268.72</v>
      </c>
      <c r="E32" s="33"/>
      <c r="F32" s="46"/>
      <c r="G32" s="139"/>
      <c r="H32" s="139"/>
    </row>
    <row r="33" spans="1:8" s="128" customFormat="1" ht="12.75" x14ac:dyDescent="0.2">
      <c r="A33" s="129" t="s">
        <v>122</v>
      </c>
      <c r="B33" s="130">
        <v>726557.04</v>
      </c>
      <c r="E33" s="33"/>
      <c r="F33" s="36"/>
      <c r="G33" s="139"/>
      <c r="H33" s="139"/>
    </row>
    <row r="34" spans="1:8" s="128" customFormat="1" ht="25.5" x14ac:dyDescent="0.2">
      <c r="A34" s="129" t="s">
        <v>123</v>
      </c>
      <c r="B34" s="130">
        <v>768756.06</v>
      </c>
      <c r="E34" s="33"/>
      <c r="F34" s="33"/>
      <c r="G34" s="139"/>
      <c r="H34" s="139"/>
    </row>
    <row r="35" spans="1:8" s="128" customFormat="1" ht="25.5" x14ac:dyDescent="0.2">
      <c r="A35" s="129" t="s">
        <v>124</v>
      </c>
      <c r="B35" s="130">
        <v>95406.48</v>
      </c>
      <c r="E35" s="33"/>
      <c r="F35" s="33"/>
      <c r="G35" s="139"/>
      <c r="H35" s="139"/>
    </row>
    <row r="36" spans="1:8" s="128" customFormat="1" ht="12.75" x14ac:dyDescent="0.2">
      <c r="A36" s="129" t="s">
        <v>125</v>
      </c>
      <c r="B36" s="130">
        <v>29355.84</v>
      </c>
      <c r="E36" s="33"/>
      <c r="F36" s="36"/>
      <c r="G36" s="139"/>
      <c r="H36" s="139"/>
    </row>
    <row r="37" spans="1:8" s="128" customFormat="1" ht="12.75" x14ac:dyDescent="0.2">
      <c r="A37" s="129" t="s">
        <v>126</v>
      </c>
      <c r="B37" s="130">
        <v>215764.95</v>
      </c>
      <c r="E37" s="33"/>
      <c r="F37" s="36"/>
      <c r="G37" s="139"/>
      <c r="H37" s="139"/>
    </row>
    <row r="38" spans="1:8" s="128" customFormat="1" ht="12.75" x14ac:dyDescent="0.2">
      <c r="A38" s="129" t="s">
        <v>127</v>
      </c>
      <c r="B38" s="130">
        <v>1741774.89</v>
      </c>
      <c r="E38" s="33"/>
      <c r="F38" s="36"/>
      <c r="G38" s="139"/>
      <c r="H38" s="139"/>
    </row>
    <row r="39" spans="1:8" s="128" customFormat="1" ht="12.75" x14ac:dyDescent="0.2">
      <c r="A39" s="129" t="s">
        <v>128</v>
      </c>
      <c r="B39" s="130">
        <v>0</v>
      </c>
      <c r="E39" s="33"/>
      <c r="F39" s="33"/>
      <c r="G39" s="139"/>
      <c r="H39" s="139"/>
    </row>
    <row r="40" spans="1:8" s="128" customFormat="1" ht="25.5" x14ac:dyDescent="0.2">
      <c r="A40" s="129" t="s">
        <v>131</v>
      </c>
      <c r="B40" s="130">
        <v>269517.05</v>
      </c>
      <c r="E40" s="33"/>
      <c r="F40" s="46"/>
      <c r="G40" s="139"/>
      <c r="H40" s="139"/>
    </row>
    <row r="41" spans="1:8" s="128" customFormat="1" ht="12.75" x14ac:dyDescent="0.2">
      <c r="A41" s="126" t="s">
        <v>148</v>
      </c>
      <c r="B41" s="127">
        <v>1716705</v>
      </c>
      <c r="E41" s="33"/>
      <c r="F41" s="36"/>
      <c r="G41" s="139"/>
      <c r="H41" s="139"/>
    </row>
    <row r="42" spans="1:8" s="128" customFormat="1" ht="25.5" x14ac:dyDescent="0.2">
      <c r="A42" s="126" t="s">
        <v>101</v>
      </c>
      <c r="B42" s="127">
        <v>730226.52</v>
      </c>
      <c r="E42" s="33"/>
      <c r="F42" s="46"/>
      <c r="G42" s="139"/>
      <c r="H42" s="139"/>
    </row>
    <row r="43" spans="1:8" s="128" customFormat="1" ht="12.75" x14ac:dyDescent="0.2">
      <c r="A43" s="126" t="s">
        <v>130</v>
      </c>
      <c r="B43" s="127">
        <v>0</v>
      </c>
      <c r="E43" s="33"/>
      <c r="F43" s="46"/>
      <c r="G43" s="139"/>
      <c r="H43" s="139"/>
    </row>
    <row r="44" spans="1:8" s="128" customFormat="1" ht="12.75" x14ac:dyDescent="0.2">
      <c r="A44" s="126" t="s">
        <v>336</v>
      </c>
      <c r="B44" s="127">
        <v>124762.32</v>
      </c>
      <c r="E44" s="33"/>
      <c r="F44" s="46"/>
      <c r="G44" s="139"/>
      <c r="H44" s="139"/>
    </row>
    <row r="45" spans="1:8" s="128" customFormat="1" ht="12.75" x14ac:dyDescent="0.2">
      <c r="A45" s="126" t="s">
        <v>337</v>
      </c>
      <c r="B45" s="127">
        <v>216518.16</v>
      </c>
      <c r="E45" s="33"/>
      <c r="F45" s="36"/>
      <c r="G45" s="139"/>
      <c r="H45" s="139"/>
    </row>
    <row r="46" spans="1:8" s="128" customFormat="1" ht="12.75" x14ac:dyDescent="0.2">
      <c r="A46" s="126" t="s">
        <v>338</v>
      </c>
      <c r="B46" s="127">
        <v>1323313.76</v>
      </c>
      <c r="E46" s="33"/>
      <c r="F46" s="36"/>
      <c r="G46" s="139"/>
      <c r="H46" s="139"/>
    </row>
    <row r="47" spans="1:8" s="128" customFormat="1" ht="12.75" x14ac:dyDescent="0.2">
      <c r="A47" s="126" t="s">
        <v>104</v>
      </c>
      <c r="B47" s="127">
        <v>0</v>
      </c>
      <c r="E47" s="33"/>
      <c r="F47" s="33"/>
      <c r="G47" s="139"/>
      <c r="H47" s="139"/>
    </row>
    <row r="48" spans="1:8" s="128" customFormat="1" ht="12.75" x14ac:dyDescent="0.2">
      <c r="A48" s="126" t="s">
        <v>339</v>
      </c>
      <c r="B48" s="127">
        <v>1306334.8799999999</v>
      </c>
      <c r="E48" s="33"/>
      <c r="F48" s="46"/>
      <c r="G48" s="139"/>
      <c r="H48" s="139"/>
    </row>
    <row r="49" spans="1:8" s="128" customFormat="1" ht="12.75" x14ac:dyDescent="0.2">
      <c r="A49" s="126" t="s">
        <v>340</v>
      </c>
      <c r="B49" s="127">
        <v>0</v>
      </c>
      <c r="E49" s="33"/>
      <c r="F49" s="33"/>
      <c r="G49" s="139"/>
      <c r="H49" s="139"/>
    </row>
    <row r="50" spans="1:8" s="128" customFormat="1" ht="12.75" x14ac:dyDescent="0.2">
      <c r="A50" s="131" t="s">
        <v>341</v>
      </c>
      <c r="B50" s="127">
        <v>0</v>
      </c>
      <c r="E50" s="33"/>
      <c r="F50" s="33"/>
      <c r="G50" s="139"/>
      <c r="H50" s="139"/>
    </row>
    <row r="51" spans="1:8" s="128" customFormat="1" ht="12.75" x14ac:dyDescent="0.2">
      <c r="A51" s="126" t="s">
        <v>371</v>
      </c>
      <c r="B51" s="127">
        <v>703688.98</v>
      </c>
      <c r="E51" s="33"/>
      <c r="F51" s="33"/>
      <c r="G51" s="139"/>
      <c r="H51" s="139"/>
    </row>
    <row r="52" spans="1:8" s="128" customFormat="1" ht="12.75" x14ac:dyDescent="0.2">
      <c r="A52" s="131" t="s">
        <v>343</v>
      </c>
      <c r="B52" s="132">
        <v>0</v>
      </c>
      <c r="E52" s="33"/>
      <c r="F52" s="33"/>
      <c r="G52" s="139"/>
      <c r="H52" s="139"/>
    </row>
    <row r="53" spans="1:8" s="128" customFormat="1" ht="25.5" x14ac:dyDescent="0.2">
      <c r="A53" s="126" t="s">
        <v>346</v>
      </c>
      <c r="B53" s="127">
        <v>4270771.66</v>
      </c>
      <c r="E53" s="33"/>
      <c r="F53" s="33"/>
      <c r="G53" s="139"/>
      <c r="H53" s="139"/>
    </row>
    <row r="54" spans="1:8" s="128" customFormat="1" ht="12.75" x14ac:dyDescent="0.25">
      <c r="A54" s="133" t="s">
        <v>134</v>
      </c>
      <c r="B54" s="130">
        <v>180568.48</v>
      </c>
      <c r="E54" s="33"/>
      <c r="F54" s="33"/>
    </row>
    <row r="55" spans="1:8" s="128" customFormat="1" ht="12.75" x14ac:dyDescent="0.2">
      <c r="A55" s="133" t="s">
        <v>181</v>
      </c>
      <c r="B55" s="130">
        <v>311441.21000000002</v>
      </c>
      <c r="F55" s="140"/>
      <c r="H55" s="139"/>
    </row>
    <row r="56" spans="1:8" s="128" customFormat="1" ht="12.75" x14ac:dyDescent="0.2">
      <c r="A56" s="126" t="s">
        <v>344</v>
      </c>
      <c r="B56" s="127">
        <v>12122154.439999999</v>
      </c>
      <c r="E56" s="33"/>
      <c r="F56" s="33"/>
      <c r="H56" s="139"/>
    </row>
    <row r="57" spans="1:8" s="128" customFormat="1" ht="12.75" x14ac:dyDescent="0.2">
      <c r="A57" s="133" t="s">
        <v>135</v>
      </c>
      <c r="B57" s="130">
        <v>374530.68</v>
      </c>
      <c r="F57" s="33"/>
      <c r="H57" s="139"/>
    </row>
    <row r="58" spans="1:8" s="128" customFormat="1" ht="12.75" x14ac:dyDescent="0.2">
      <c r="A58" s="126" t="s">
        <v>345</v>
      </c>
      <c r="B58" s="127">
        <v>172190.16</v>
      </c>
      <c r="E58" s="33"/>
      <c r="F58" s="33"/>
      <c r="G58" s="139"/>
      <c r="H58" s="139"/>
    </row>
    <row r="59" spans="1:8" s="128" customFormat="1" ht="12.75" x14ac:dyDescent="0.2">
      <c r="A59" s="131" t="s">
        <v>107</v>
      </c>
      <c r="B59" s="132">
        <v>0</v>
      </c>
      <c r="E59" s="33"/>
      <c r="F59" s="33"/>
      <c r="G59" s="139"/>
      <c r="H59" s="139"/>
    </row>
    <row r="60" spans="1:8" s="128" customFormat="1" ht="12.75" x14ac:dyDescent="0.2">
      <c r="A60" s="126" t="s">
        <v>108</v>
      </c>
      <c r="B60" s="127">
        <v>0</v>
      </c>
      <c r="E60" s="33"/>
      <c r="F60" s="33"/>
      <c r="H60" s="139"/>
    </row>
    <row r="61" spans="1:8" s="128" customFormat="1" ht="12.75" x14ac:dyDescent="0.2">
      <c r="A61" s="131" t="s">
        <v>109</v>
      </c>
      <c r="B61" s="127">
        <v>609300.11</v>
      </c>
      <c r="E61" s="33"/>
      <c r="F61" s="141"/>
      <c r="G61" s="139"/>
      <c r="H61" s="139"/>
    </row>
    <row r="62" spans="1:8" s="128" customFormat="1" ht="25.5" x14ac:dyDescent="0.2">
      <c r="A62" s="126" t="s">
        <v>185</v>
      </c>
      <c r="B62" s="134">
        <v>0</v>
      </c>
      <c r="E62" s="33"/>
      <c r="F62" s="33"/>
      <c r="G62" s="139"/>
      <c r="H62" s="139"/>
    </row>
    <row r="63" spans="1:8" x14ac:dyDescent="0.25">
      <c r="A63" s="17" t="s">
        <v>149</v>
      </c>
      <c r="B63" s="27">
        <f>B31+B41+B42+B43+B46+B44+B45+B47+B49+B48+B51+B58+B53+B50+B56+B52+B59+B60+B61+B62</f>
        <v>27928367.020000003</v>
      </c>
      <c r="E63" s="40"/>
      <c r="F63" s="48"/>
    </row>
    <row r="64" spans="1:8" ht="4.5" customHeight="1" x14ac:dyDescent="0.25">
      <c r="B64" s="2"/>
      <c r="E64" s="40"/>
      <c r="F64" s="48"/>
    </row>
    <row r="65" spans="1:2" x14ac:dyDescent="0.25">
      <c r="A65" s="17" t="s">
        <v>137</v>
      </c>
      <c r="B65" s="27">
        <f>C28-B63</f>
        <v>-409538.22000000253</v>
      </c>
    </row>
  </sheetData>
  <mergeCells count="4">
    <mergeCell ref="A1:C1"/>
    <mergeCell ref="A3:C3"/>
    <mergeCell ref="A5:A6"/>
    <mergeCell ref="B5:C5"/>
  </mergeCells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scale="8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zoomScaleNormal="100" workbookViewId="0">
      <pane ySplit="3" topLeftCell="A4" activePane="bottomLeft" state="frozen"/>
      <selection sqref="A1:C1"/>
      <selection pane="bottomLeft" sqref="A1:C1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155" t="s">
        <v>97</v>
      </c>
      <c r="B1" s="155"/>
      <c r="C1" s="155"/>
      <c r="D1" s="16"/>
      <c r="E1" s="21"/>
      <c r="F1" s="21"/>
    </row>
    <row r="2" spans="1:8" ht="6.75" customHeight="1" thickBot="1" x14ac:dyDescent="0.3"/>
    <row r="3" spans="1:8" ht="24.75" customHeight="1" thickBot="1" x14ac:dyDescent="0.3">
      <c r="A3" s="159" t="s">
        <v>33</v>
      </c>
      <c r="B3" s="159"/>
      <c r="C3" s="159"/>
      <c r="D3" s="23"/>
      <c r="E3" s="1" t="s">
        <v>91</v>
      </c>
      <c r="F3" s="20"/>
    </row>
    <row r="4" spans="1:8" ht="6" customHeight="1" x14ac:dyDescent="0.25"/>
    <row r="5" spans="1:8" x14ac:dyDescent="0.25">
      <c r="A5" s="153" t="s">
        <v>110</v>
      </c>
      <c r="B5" s="157" t="s">
        <v>145</v>
      </c>
      <c r="C5" s="158"/>
      <c r="E5" s="5"/>
      <c r="F5" s="6"/>
    </row>
    <row r="6" spans="1:8" x14ac:dyDescent="0.25">
      <c r="A6" s="154"/>
      <c r="B6" s="25" t="s">
        <v>98</v>
      </c>
      <c r="C6" s="25" t="s">
        <v>99</v>
      </c>
      <c r="E6" s="5"/>
      <c r="F6" s="6"/>
    </row>
    <row r="7" spans="1:8" s="128" customFormat="1" ht="12.75" x14ac:dyDescent="0.2">
      <c r="A7" s="126" t="s">
        <v>139</v>
      </c>
      <c r="B7" s="127">
        <v>711965.81</v>
      </c>
      <c r="C7" s="135">
        <v>696004.72</v>
      </c>
      <c r="E7" s="33"/>
      <c r="F7" s="36"/>
      <c r="G7" s="36"/>
      <c r="H7" s="139"/>
    </row>
    <row r="8" spans="1:8" s="128" customFormat="1" ht="25.5" x14ac:dyDescent="0.2">
      <c r="A8" s="126" t="s">
        <v>113</v>
      </c>
      <c r="B8" s="127">
        <v>87088.86</v>
      </c>
      <c r="C8" s="135">
        <v>83887.59</v>
      </c>
      <c r="E8" s="33"/>
      <c r="F8" s="33"/>
      <c r="G8" s="33"/>
      <c r="H8" s="139"/>
    </row>
    <row r="9" spans="1:8" s="128" customFormat="1" ht="12.75" x14ac:dyDescent="0.25">
      <c r="A9" s="126" t="s">
        <v>140</v>
      </c>
      <c r="B9" s="135">
        <v>347535.98</v>
      </c>
      <c r="C9" s="135">
        <v>340033.35</v>
      </c>
      <c r="E9" s="33"/>
      <c r="F9" s="36"/>
      <c r="G9" s="36"/>
    </row>
    <row r="10" spans="1:8" s="128" customFormat="1" ht="25.5" x14ac:dyDescent="0.2">
      <c r="A10" s="126" t="s">
        <v>129</v>
      </c>
      <c r="B10" s="127">
        <v>109467.32</v>
      </c>
      <c r="C10" s="135">
        <v>106916.7</v>
      </c>
      <c r="E10" s="33"/>
      <c r="F10" s="36"/>
      <c r="G10" s="36"/>
      <c r="H10" s="139"/>
    </row>
    <row r="11" spans="1:8" s="128" customFormat="1" ht="12.75" x14ac:dyDescent="0.2">
      <c r="A11" s="126" t="s">
        <v>111</v>
      </c>
      <c r="B11" s="127">
        <v>90473.44</v>
      </c>
      <c r="C11" s="135">
        <v>88403.21</v>
      </c>
      <c r="E11" s="33"/>
      <c r="F11" s="36"/>
      <c r="G11" s="36"/>
      <c r="H11" s="139"/>
    </row>
    <row r="12" spans="1:8" s="128" customFormat="1" ht="12.75" x14ac:dyDescent="0.2">
      <c r="A12" s="126" t="s">
        <v>102</v>
      </c>
      <c r="B12" s="127">
        <v>18438.189999999999</v>
      </c>
      <c r="C12" s="135">
        <v>18041.740000000002</v>
      </c>
      <c r="E12" s="33"/>
      <c r="F12" s="36"/>
      <c r="G12" s="36"/>
      <c r="H12" s="139"/>
    </row>
    <row r="13" spans="1:8" s="128" customFormat="1" ht="12.75" x14ac:dyDescent="0.2">
      <c r="A13" s="126" t="s">
        <v>103</v>
      </c>
      <c r="B13" s="127">
        <v>0</v>
      </c>
      <c r="C13" s="135">
        <v>0</v>
      </c>
      <c r="E13" s="33"/>
      <c r="F13" s="33"/>
      <c r="G13" s="33"/>
      <c r="H13" s="139"/>
    </row>
    <row r="14" spans="1:8" s="128" customFormat="1" ht="12.75" x14ac:dyDescent="0.2">
      <c r="A14" s="126" t="s">
        <v>112</v>
      </c>
      <c r="B14" s="127">
        <v>174362.52</v>
      </c>
      <c r="C14" s="135">
        <v>167505.38</v>
      </c>
      <c r="E14" s="33"/>
      <c r="F14" s="36"/>
      <c r="G14" s="36"/>
      <c r="H14" s="139"/>
    </row>
    <row r="15" spans="1:8" s="128" customFormat="1" ht="12.75" x14ac:dyDescent="0.25">
      <c r="A15" s="126" t="s">
        <v>141</v>
      </c>
      <c r="B15" s="135">
        <v>0</v>
      </c>
      <c r="C15" s="135">
        <v>0</v>
      </c>
      <c r="E15" s="33"/>
      <c r="F15" s="33"/>
      <c r="G15" s="33"/>
    </row>
    <row r="16" spans="1:8" s="128" customFormat="1" ht="12.75" x14ac:dyDescent="0.25">
      <c r="A16" s="126" t="s">
        <v>114</v>
      </c>
      <c r="B16" s="135">
        <v>196010.1</v>
      </c>
      <c r="C16" s="135">
        <v>190641.5</v>
      </c>
      <c r="E16" s="33"/>
      <c r="F16" s="36"/>
      <c r="G16" s="36"/>
    </row>
    <row r="17" spans="1:8" s="128" customFormat="1" ht="12.75" x14ac:dyDescent="0.25">
      <c r="A17" s="126" t="s">
        <v>142</v>
      </c>
      <c r="B17" s="135">
        <v>0</v>
      </c>
      <c r="C17" s="135">
        <v>0</v>
      </c>
      <c r="E17" s="33"/>
      <c r="F17" s="46"/>
      <c r="G17" s="46"/>
    </row>
    <row r="18" spans="1:8" s="128" customFormat="1" ht="12.75" x14ac:dyDescent="0.2">
      <c r="A18" s="126" t="s">
        <v>115</v>
      </c>
      <c r="B18" s="127">
        <v>0</v>
      </c>
      <c r="C18" s="135">
        <v>0</v>
      </c>
      <c r="E18" s="33"/>
      <c r="F18" s="33"/>
      <c r="G18" s="33"/>
      <c r="H18" s="139"/>
    </row>
    <row r="19" spans="1:8" s="128" customFormat="1" ht="12.75" x14ac:dyDescent="0.25">
      <c r="A19" s="126" t="s">
        <v>372</v>
      </c>
      <c r="B19" s="135">
        <v>64606.36</v>
      </c>
      <c r="C19" s="135">
        <v>65659.259999999995</v>
      </c>
      <c r="E19" s="33"/>
      <c r="F19" s="36"/>
      <c r="G19" s="36"/>
    </row>
    <row r="20" spans="1:8" s="128" customFormat="1" ht="12.75" x14ac:dyDescent="0.25">
      <c r="A20" s="126" t="s">
        <v>143</v>
      </c>
      <c r="B20" s="127">
        <v>0</v>
      </c>
      <c r="C20" s="135">
        <v>0</v>
      </c>
      <c r="E20" s="33"/>
      <c r="F20" s="33"/>
      <c r="G20" s="33"/>
    </row>
    <row r="21" spans="1:8" s="128" customFormat="1" ht="25.5" x14ac:dyDescent="0.25">
      <c r="A21" s="126" t="s">
        <v>116</v>
      </c>
      <c r="B21" s="127">
        <v>558592.81999999995</v>
      </c>
      <c r="C21" s="135">
        <v>531470.86</v>
      </c>
      <c r="E21" s="33"/>
      <c r="F21" s="33"/>
      <c r="G21" s="33"/>
    </row>
    <row r="22" spans="1:8" s="128" customFormat="1" ht="25.5" x14ac:dyDescent="0.25">
      <c r="A22" s="126" t="s">
        <v>117</v>
      </c>
      <c r="B22" s="127">
        <v>2070889.3</v>
      </c>
      <c r="C22" s="135">
        <v>1964098.19</v>
      </c>
      <c r="E22" s="33"/>
      <c r="F22" s="33"/>
      <c r="G22" s="33"/>
    </row>
    <row r="23" spans="1:8" s="128" customFormat="1" ht="12.75" x14ac:dyDescent="0.25">
      <c r="A23" s="126" t="s">
        <v>118</v>
      </c>
      <c r="B23" s="135">
        <v>33543.480000000003</v>
      </c>
      <c r="C23" s="135">
        <v>32824.379999999997</v>
      </c>
      <c r="E23" s="33"/>
      <c r="F23" s="46"/>
      <c r="G23" s="46"/>
    </row>
    <row r="24" spans="1:8" s="128" customFormat="1" ht="12.75" x14ac:dyDescent="0.2">
      <c r="A24" s="126" t="s">
        <v>119</v>
      </c>
      <c r="B24" s="127">
        <v>124861.25</v>
      </c>
      <c r="C24" s="135">
        <v>123172.89</v>
      </c>
      <c r="E24" s="33"/>
      <c r="F24" s="46"/>
      <c r="G24" s="46"/>
      <c r="H24" s="139"/>
    </row>
    <row r="25" spans="1:8" s="128" customFormat="1" ht="12.75" x14ac:dyDescent="0.25">
      <c r="A25" s="126" t="s">
        <v>120</v>
      </c>
      <c r="B25" s="135">
        <v>0</v>
      </c>
      <c r="C25" s="135">
        <v>0</v>
      </c>
      <c r="E25" s="33"/>
      <c r="F25" s="33"/>
      <c r="G25" s="46"/>
    </row>
    <row r="26" spans="1:8" s="128" customFormat="1" ht="12.75" x14ac:dyDescent="0.2">
      <c r="A26" s="126" t="s">
        <v>180</v>
      </c>
      <c r="B26" s="127">
        <v>0</v>
      </c>
      <c r="C26" s="135">
        <v>0</v>
      </c>
      <c r="E26" s="33"/>
      <c r="F26" s="140"/>
      <c r="G26" s="140"/>
      <c r="H26" s="139"/>
    </row>
    <row r="27" spans="1:8" s="128" customFormat="1" ht="12.75" x14ac:dyDescent="0.2">
      <c r="A27" s="126" t="s">
        <v>100</v>
      </c>
      <c r="B27" s="127">
        <v>0</v>
      </c>
      <c r="C27" s="135">
        <v>0</v>
      </c>
      <c r="E27" s="33"/>
      <c r="F27" s="141"/>
      <c r="G27" s="141"/>
      <c r="H27" s="139"/>
    </row>
    <row r="28" spans="1:8" x14ac:dyDescent="0.25">
      <c r="A28" s="17" t="s">
        <v>144</v>
      </c>
      <c r="B28" s="28">
        <f>SUM(B7:B27)</f>
        <v>4587835.4300000006</v>
      </c>
      <c r="C28" s="28">
        <f>SUM(C7:C27)</f>
        <v>4408659.7699999996</v>
      </c>
      <c r="E28" s="34"/>
      <c r="F28" s="47"/>
      <c r="G28" s="47"/>
    </row>
    <row r="29" spans="1:8" ht="15" x14ac:dyDescent="0.25">
      <c r="B29" s="18"/>
      <c r="C29" s="18"/>
    </row>
    <row r="30" spans="1:8" x14ac:dyDescent="0.25">
      <c r="A30" s="25" t="s">
        <v>110</v>
      </c>
      <c r="B30" s="26" t="s">
        <v>146</v>
      </c>
    </row>
    <row r="31" spans="1:8" s="128" customFormat="1" ht="12.75" x14ac:dyDescent="0.2">
      <c r="A31" s="126" t="s">
        <v>147</v>
      </c>
      <c r="B31" s="127">
        <f>SUM(B32:B40)</f>
        <v>594881.44000000006</v>
      </c>
      <c r="E31" s="33"/>
      <c r="F31" s="138"/>
      <c r="G31" s="139"/>
      <c r="H31" s="139"/>
    </row>
    <row r="32" spans="1:8" s="128" customFormat="1" ht="12.75" x14ac:dyDescent="0.2">
      <c r="A32" s="129" t="s">
        <v>121</v>
      </c>
      <c r="B32" s="130">
        <v>120002.64</v>
      </c>
      <c r="E32" s="33"/>
      <c r="F32" s="46"/>
      <c r="G32" s="139"/>
      <c r="H32" s="139"/>
    </row>
    <row r="33" spans="1:8" s="128" customFormat="1" ht="12.75" x14ac:dyDescent="0.2">
      <c r="A33" s="129" t="s">
        <v>122</v>
      </c>
      <c r="B33" s="130">
        <v>111030.48</v>
      </c>
      <c r="E33" s="33"/>
      <c r="F33" s="36"/>
      <c r="G33" s="139"/>
      <c r="H33" s="139"/>
    </row>
    <row r="34" spans="1:8" s="128" customFormat="1" ht="25.5" x14ac:dyDescent="0.2">
      <c r="A34" s="129" t="s">
        <v>123</v>
      </c>
      <c r="B34" s="130">
        <v>117479.22</v>
      </c>
      <c r="E34" s="33"/>
      <c r="F34" s="33"/>
      <c r="G34" s="139"/>
      <c r="H34" s="139"/>
    </row>
    <row r="35" spans="1:8" s="128" customFormat="1" ht="25.5" x14ac:dyDescent="0.2">
      <c r="A35" s="129" t="s">
        <v>124</v>
      </c>
      <c r="B35" s="130">
        <v>14579.76</v>
      </c>
      <c r="E35" s="33"/>
      <c r="F35" s="33"/>
      <c r="G35" s="139"/>
      <c r="H35" s="139"/>
    </row>
    <row r="36" spans="1:8" s="128" customFormat="1" ht="12.75" x14ac:dyDescent="0.2">
      <c r="A36" s="129" t="s">
        <v>125</v>
      </c>
      <c r="B36" s="130">
        <v>4486.08</v>
      </c>
      <c r="E36" s="33"/>
      <c r="F36" s="36"/>
      <c r="G36" s="139"/>
      <c r="H36" s="139"/>
    </row>
    <row r="37" spans="1:8" s="128" customFormat="1" ht="12.75" x14ac:dyDescent="0.2">
      <c r="A37" s="129" t="s">
        <v>126</v>
      </c>
      <c r="B37" s="130">
        <v>15898.47</v>
      </c>
      <c r="E37" s="33"/>
      <c r="F37" s="36"/>
      <c r="G37" s="139"/>
      <c r="H37" s="139"/>
    </row>
    <row r="38" spans="1:8" s="128" customFormat="1" ht="12.75" x14ac:dyDescent="0.2">
      <c r="A38" s="129" t="s">
        <v>127</v>
      </c>
      <c r="B38" s="130">
        <v>194524.39</v>
      </c>
      <c r="E38" s="33"/>
      <c r="F38" s="36"/>
      <c r="G38" s="139"/>
      <c r="H38" s="139"/>
    </row>
    <row r="39" spans="1:8" s="128" customFormat="1" ht="12.75" x14ac:dyDescent="0.2">
      <c r="A39" s="129" t="s">
        <v>128</v>
      </c>
      <c r="B39" s="130">
        <v>0</v>
      </c>
      <c r="E39" s="33"/>
      <c r="F39" s="33"/>
      <c r="G39" s="139"/>
      <c r="H39" s="139"/>
    </row>
    <row r="40" spans="1:8" s="128" customFormat="1" ht="25.5" x14ac:dyDescent="0.2">
      <c r="A40" s="129" t="s">
        <v>131</v>
      </c>
      <c r="B40" s="130">
        <v>16880.400000000001</v>
      </c>
      <c r="E40" s="33"/>
      <c r="F40" s="46"/>
      <c r="G40" s="139"/>
      <c r="H40" s="139"/>
    </row>
    <row r="41" spans="1:8" s="128" customFormat="1" ht="12.75" x14ac:dyDescent="0.2">
      <c r="A41" s="126" t="s">
        <v>148</v>
      </c>
      <c r="B41" s="127">
        <v>46992</v>
      </c>
      <c r="E41" s="33"/>
      <c r="F41" s="36"/>
      <c r="G41" s="139"/>
      <c r="H41" s="139"/>
    </row>
    <row r="42" spans="1:8" s="128" customFormat="1" ht="25.5" x14ac:dyDescent="0.2">
      <c r="A42" s="126" t="s">
        <v>101</v>
      </c>
      <c r="B42" s="127">
        <v>111591.24</v>
      </c>
      <c r="E42" s="33"/>
      <c r="F42" s="46"/>
      <c r="G42" s="139"/>
      <c r="H42" s="139"/>
    </row>
    <row r="43" spans="1:8" s="128" customFormat="1" ht="12.75" x14ac:dyDescent="0.2">
      <c r="A43" s="126" t="s">
        <v>130</v>
      </c>
      <c r="B43" s="127">
        <v>92245.02</v>
      </c>
      <c r="E43" s="33"/>
      <c r="F43" s="46"/>
      <c r="G43" s="139"/>
      <c r="H43" s="139"/>
    </row>
    <row r="44" spans="1:8" s="128" customFormat="1" ht="12.75" x14ac:dyDescent="0.2">
      <c r="A44" s="126" t="s">
        <v>336</v>
      </c>
      <c r="B44" s="127">
        <v>19065.84</v>
      </c>
      <c r="E44" s="33"/>
      <c r="F44" s="46"/>
      <c r="G44" s="139"/>
      <c r="H44" s="139"/>
    </row>
    <row r="45" spans="1:8" s="128" customFormat="1" ht="12.75" x14ac:dyDescent="0.2">
      <c r="A45" s="126" t="s">
        <v>337</v>
      </c>
      <c r="B45" s="127">
        <v>0</v>
      </c>
      <c r="E45" s="33"/>
      <c r="F45" s="33"/>
      <c r="G45" s="139"/>
      <c r="H45" s="139"/>
    </row>
    <row r="46" spans="1:8" s="128" customFormat="1" ht="12.75" x14ac:dyDescent="0.2">
      <c r="A46" s="126" t="s">
        <v>338</v>
      </c>
      <c r="B46" s="127">
        <v>175522.67</v>
      </c>
      <c r="E46" s="33"/>
      <c r="F46" s="36"/>
      <c r="G46" s="139"/>
      <c r="H46" s="139"/>
    </row>
    <row r="47" spans="1:8" s="128" customFormat="1" ht="12.75" x14ac:dyDescent="0.2">
      <c r="A47" s="126" t="s">
        <v>104</v>
      </c>
      <c r="B47" s="127">
        <v>199620.88</v>
      </c>
      <c r="E47" s="33"/>
      <c r="F47" s="36"/>
      <c r="G47" s="139"/>
      <c r="H47" s="139"/>
    </row>
    <row r="48" spans="1:8" s="128" customFormat="1" ht="12.75" x14ac:dyDescent="0.2">
      <c r="A48" s="126" t="s">
        <v>339</v>
      </c>
      <c r="B48" s="127">
        <v>199630.56</v>
      </c>
      <c r="E48" s="33"/>
      <c r="F48" s="46"/>
      <c r="G48" s="139"/>
      <c r="H48" s="139"/>
    </row>
    <row r="49" spans="1:8" s="128" customFormat="1" ht="12.75" x14ac:dyDescent="0.2">
      <c r="A49" s="126" t="s">
        <v>340</v>
      </c>
      <c r="B49" s="127">
        <v>0</v>
      </c>
      <c r="E49" s="33"/>
      <c r="F49" s="33"/>
      <c r="G49" s="139"/>
      <c r="H49" s="139"/>
    </row>
    <row r="50" spans="1:8" s="128" customFormat="1" ht="12.75" x14ac:dyDescent="0.2">
      <c r="A50" s="131" t="s">
        <v>341</v>
      </c>
      <c r="B50" s="127">
        <v>0</v>
      </c>
      <c r="E50" s="33"/>
      <c r="F50" s="33"/>
      <c r="G50" s="139"/>
      <c r="H50" s="139"/>
    </row>
    <row r="51" spans="1:8" s="128" customFormat="1" ht="12.75" x14ac:dyDescent="0.2">
      <c r="A51" s="126" t="s">
        <v>371</v>
      </c>
      <c r="B51" s="127">
        <v>65086</v>
      </c>
      <c r="E51" s="33"/>
      <c r="F51" s="33"/>
      <c r="G51" s="139"/>
      <c r="H51" s="139"/>
    </row>
    <row r="52" spans="1:8" s="128" customFormat="1" ht="12.75" x14ac:dyDescent="0.2">
      <c r="A52" s="131" t="s">
        <v>343</v>
      </c>
      <c r="B52" s="132">
        <v>0</v>
      </c>
      <c r="E52" s="33"/>
      <c r="F52" s="33"/>
      <c r="G52" s="139"/>
      <c r="H52" s="139"/>
    </row>
    <row r="53" spans="1:8" s="128" customFormat="1" ht="25.5" x14ac:dyDescent="0.2">
      <c r="A53" s="126" t="s">
        <v>346</v>
      </c>
      <c r="B53" s="127">
        <v>619843.31000000006</v>
      </c>
      <c r="E53" s="33"/>
      <c r="F53" s="33"/>
      <c r="G53" s="139"/>
      <c r="H53" s="139"/>
    </row>
    <row r="54" spans="1:8" s="128" customFormat="1" ht="12.75" x14ac:dyDescent="0.25">
      <c r="A54" s="133" t="s">
        <v>134</v>
      </c>
      <c r="B54" s="130">
        <v>18097.72</v>
      </c>
      <c r="E54" s="33"/>
      <c r="F54" s="33"/>
    </row>
    <row r="55" spans="1:8" s="128" customFormat="1" ht="12.75" x14ac:dyDescent="0.2">
      <c r="A55" s="133" t="s">
        <v>181</v>
      </c>
      <c r="B55" s="130">
        <v>31480.880000000001</v>
      </c>
      <c r="F55" s="140"/>
      <c r="H55" s="139"/>
    </row>
    <row r="56" spans="1:8" s="128" customFormat="1" ht="12.75" x14ac:dyDescent="0.2">
      <c r="A56" s="126" t="s">
        <v>344</v>
      </c>
      <c r="B56" s="127">
        <v>2104991.83</v>
      </c>
      <c r="E56" s="33"/>
      <c r="F56" s="33"/>
      <c r="H56" s="139"/>
    </row>
    <row r="57" spans="1:8" s="128" customFormat="1" ht="12.75" x14ac:dyDescent="0.2">
      <c r="A57" s="133" t="s">
        <v>135</v>
      </c>
      <c r="B57" s="130">
        <v>37510.26</v>
      </c>
      <c r="F57" s="33"/>
      <c r="H57" s="139"/>
    </row>
    <row r="58" spans="1:8" s="128" customFormat="1" ht="12.75" x14ac:dyDescent="0.2">
      <c r="A58" s="126" t="s">
        <v>345</v>
      </c>
      <c r="B58" s="127">
        <v>33818.639999999999</v>
      </c>
      <c r="E58" s="33"/>
      <c r="F58" s="33"/>
      <c r="G58" s="139"/>
      <c r="H58" s="139"/>
    </row>
    <row r="59" spans="1:8" s="128" customFormat="1" ht="12.75" x14ac:dyDescent="0.2">
      <c r="A59" s="131" t="s">
        <v>107</v>
      </c>
      <c r="B59" s="132">
        <v>0</v>
      </c>
      <c r="E59" s="33"/>
      <c r="F59" s="33"/>
      <c r="G59" s="139"/>
      <c r="H59" s="139"/>
    </row>
    <row r="60" spans="1:8" s="128" customFormat="1" ht="12.75" x14ac:dyDescent="0.2">
      <c r="A60" s="126" t="s">
        <v>108</v>
      </c>
      <c r="B60" s="127">
        <v>0</v>
      </c>
      <c r="E60" s="33"/>
      <c r="F60" s="33"/>
      <c r="H60" s="139"/>
    </row>
    <row r="61" spans="1:8" s="128" customFormat="1" ht="12.75" x14ac:dyDescent="0.2">
      <c r="A61" s="131" t="s">
        <v>109</v>
      </c>
      <c r="B61" s="127">
        <v>0</v>
      </c>
      <c r="E61" s="33"/>
      <c r="F61" s="141"/>
      <c r="G61" s="139"/>
      <c r="H61" s="139"/>
    </row>
    <row r="62" spans="1:8" s="128" customFormat="1" ht="25.5" x14ac:dyDescent="0.2">
      <c r="A62" s="126" t="s">
        <v>185</v>
      </c>
      <c r="B62" s="134">
        <v>0</v>
      </c>
      <c r="E62" s="33"/>
      <c r="F62" s="33"/>
      <c r="G62" s="139"/>
      <c r="H62" s="139"/>
    </row>
    <row r="63" spans="1:8" x14ac:dyDescent="0.25">
      <c r="A63" s="17" t="s">
        <v>149</v>
      </c>
      <c r="B63" s="27">
        <f>B31+B41+B42+B43+B46+B44+B45+B47+B49+B48+B51+B58+B53+B50+B56+B52+B59+B60+B61+B62</f>
        <v>4263289.43</v>
      </c>
      <c r="E63" s="40"/>
      <c r="F63" s="48"/>
    </row>
    <row r="64" spans="1:8" ht="4.5" customHeight="1" x14ac:dyDescent="0.25">
      <c r="B64" s="2"/>
      <c r="E64" s="42"/>
      <c r="F64" s="49"/>
    </row>
    <row r="65" spans="1:2" x14ac:dyDescent="0.25">
      <c r="A65" s="17" t="s">
        <v>137</v>
      </c>
      <c r="B65" s="27">
        <f>C28-B63</f>
        <v>145370.33999999985</v>
      </c>
    </row>
  </sheetData>
  <mergeCells count="4">
    <mergeCell ref="A1:C1"/>
    <mergeCell ref="A3:C3"/>
    <mergeCell ref="A5:A6"/>
    <mergeCell ref="B5:C5"/>
  </mergeCells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C99" sqref="C99"/>
    </sheetView>
  </sheetViews>
  <sheetFormatPr defaultRowHeight="15" x14ac:dyDescent="0.25"/>
  <cols>
    <col min="1" max="1" width="16.85546875" customWidth="1"/>
    <col min="2" max="2" width="13.42578125" customWidth="1"/>
    <col min="3" max="3" width="14.7109375" customWidth="1"/>
    <col min="4" max="4" width="14.42578125" customWidth="1"/>
  </cols>
  <sheetData>
    <row r="1" spans="1:4" ht="45.75" customHeight="1" thickBot="1" x14ac:dyDescent="0.3">
      <c r="A1" s="105"/>
      <c r="B1" s="106" t="s">
        <v>246</v>
      </c>
      <c r="C1" s="107" t="s">
        <v>279</v>
      </c>
      <c r="D1" s="106" t="s">
        <v>205</v>
      </c>
    </row>
    <row r="2" spans="1:4" ht="45" x14ac:dyDescent="0.25">
      <c r="A2" s="108" t="s">
        <v>304</v>
      </c>
      <c r="B2" s="110">
        <v>442877.7</v>
      </c>
      <c r="C2" s="110"/>
      <c r="D2" s="116">
        <v>451266.78</v>
      </c>
    </row>
    <row r="3" spans="1:4" x14ac:dyDescent="0.25">
      <c r="A3" s="112" t="s">
        <v>370</v>
      </c>
      <c r="B3" s="104">
        <v>0</v>
      </c>
      <c r="C3" s="104"/>
      <c r="D3" s="117">
        <v>0</v>
      </c>
    </row>
    <row r="4" spans="1:4" x14ac:dyDescent="0.25">
      <c r="A4" s="112" t="s">
        <v>335</v>
      </c>
      <c r="B4" s="104">
        <v>443877.7</v>
      </c>
      <c r="C4" s="104"/>
      <c r="D4" s="117">
        <v>451766.78</v>
      </c>
    </row>
    <row r="5" spans="1:4" ht="15.75" thickBot="1" x14ac:dyDescent="0.3">
      <c r="A5" s="113"/>
      <c r="B5" s="115">
        <v>-1000</v>
      </c>
      <c r="C5" s="115"/>
      <c r="D5" s="118">
        <v>-500</v>
      </c>
    </row>
    <row r="6" spans="1:4" ht="45" x14ac:dyDescent="0.25">
      <c r="A6" s="108" t="s">
        <v>312</v>
      </c>
      <c r="B6" s="109"/>
      <c r="C6" s="110">
        <v>1276819.3600000001</v>
      </c>
      <c r="D6" s="111"/>
    </row>
    <row r="7" spans="1:4" ht="45" x14ac:dyDescent="0.25">
      <c r="A7" s="119" t="s">
        <v>294</v>
      </c>
      <c r="B7" s="72"/>
      <c r="C7" s="104">
        <v>-656.61</v>
      </c>
      <c r="D7" s="117"/>
    </row>
    <row r="8" spans="1:4" x14ac:dyDescent="0.25">
      <c r="A8" s="112" t="s">
        <v>370</v>
      </c>
      <c r="B8" s="72"/>
      <c r="C8" s="104">
        <v>17783.169999999998</v>
      </c>
      <c r="D8" s="117"/>
    </row>
    <row r="9" spans="1:4" x14ac:dyDescent="0.25">
      <c r="A9" s="112" t="s">
        <v>335</v>
      </c>
      <c r="B9" s="72"/>
      <c r="C9" s="104">
        <v>1293210.5900000001</v>
      </c>
      <c r="D9" s="117"/>
    </row>
    <row r="10" spans="1:4" ht="15.75" thickBot="1" x14ac:dyDescent="0.3">
      <c r="A10" s="113"/>
      <c r="B10" s="114"/>
      <c r="C10" s="115">
        <f>C6+C7+C8-C9</f>
        <v>735.32999999984168</v>
      </c>
      <c r="D10" s="118"/>
    </row>
  </sheetData>
  <pageMargins left="0.70866141732283472" right="0.70866141732283472" top="0.35433070866141736" bottom="0.35433070866141736" header="0.31496062992125984" footer="0.31496062992125984"/>
  <pageSetup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zoomScaleNormal="100" workbookViewId="0">
      <pane ySplit="3" topLeftCell="A4" activePane="bottomLeft" state="frozen"/>
      <selection sqref="A1:C1"/>
      <selection pane="bottomLeft" sqref="A1:C1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155" t="s">
        <v>97</v>
      </c>
      <c r="B1" s="155"/>
      <c r="C1" s="155"/>
      <c r="D1" s="16"/>
      <c r="E1" s="21"/>
      <c r="F1" s="21"/>
    </row>
    <row r="2" spans="1:8" ht="6.75" customHeight="1" thickBot="1" x14ac:dyDescent="0.3"/>
    <row r="3" spans="1:8" ht="24.75" customHeight="1" thickBot="1" x14ac:dyDescent="0.3">
      <c r="A3" s="159" t="s">
        <v>34</v>
      </c>
      <c r="B3" s="159"/>
      <c r="C3" s="159"/>
      <c r="D3" s="23"/>
      <c r="E3" s="1" t="s">
        <v>91</v>
      </c>
      <c r="F3" s="20"/>
    </row>
    <row r="4" spans="1:8" ht="6" customHeight="1" x14ac:dyDescent="0.25"/>
    <row r="5" spans="1:8" x14ac:dyDescent="0.25">
      <c r="A5" s="153" t="s">
        <v>110</v>
      </c>
      <c r="B5" s="157" t="s">
        <v>145</v>
      </c>
      <c r="C5" s="158"/>
      <c r="E5" s="5"/>
      <c r="F5" s="6"/>
    </row>
    <row r="6" spans="1:8" x14ac:dyDescent="0.25">
      <c r="A6" s="154"/>
      <c r="B6" s="25" t="s">
        <v>98</v>
      </c>
      <c r="C6" s="25" t="s">
        <v>99</v>
      </c>
      <c r="E6" s="5"/>
      <c r="F6" s="6"/>
    </row>
    <row r="7" spans="1:8" s="128" customFormat="1" ht="12.75" x14ac:dyDescent="0.2">
      <c r="A7" s="126" t="s">
        <v>139</v>
      </c>
      <c r="B7" s="127">
        <v>720514.32</v>
      </c>
      <c r="C7" s="135">
        <v>675983.79</v>
      </c>
      <c r="E7" s="33"/>
      <c r="F7" s="36"/>
      <c r="G7" s="36"/>
      <c r="H7" s="139"/>
    </row>
    <row r="8" spans="1:8" s="128" customFormat="1" ht="25.5" x14ac:dyDescent="0.2">
      <c r="A8" s="126" t="s">
        <v>113</v>
      </c>
      <c r="B8" s="127">
        <v>107279.23</v>
      </c>
      <c r="C8" s="135">
        <v>96819.79</v>
      </c>
      <c r="E8" s="33"/>
      <c r="F8" s="33"/>
      <c r="G8" s="33"/>
      <c r="H8" s="139"/>
    </row>
    <row r="9" spans="1:8" s="128" customFormat="1" ht="12.75" x14ac:dyDescent="0.25">
      <c r="A9" s="126" t="s">
        <v>140</v>
      </c>
      <c r="B9" s="135">
        <v>351769.08</v>
      </c>
      <c r="C9" s="135">
        <v>331616.75</v>
      </c>
      <c r="E9" s="33"/>
      <c r="F9" s="36"/>
      <c r="G9" s="36"/>
    </row>
    <row r="10" spans="1:8" s="128" customFormat="1" ht="25.5" x14ac:dyDescent="0.2">
      <c r="A10" s="126" t="s">
        <v>129</v>
      </c>
      <c r="B10" s="127">
        <v>110762.76</v>
      </c>
      <c r="C10" s="135">
        <v>103829.55</v>
      </c>
      <c r="E10" s="33"/>
      <c r="F10" s="36"/>
      <c r="G10" s="36"/>
      <c r="H10" s="139"/>
    </row>
    <row r="11" spans="1:8" s="128" customFormat="1" ht="12.75" x14ac:dyDescent="0.2">
      <c r="A11" s="126" t="s">
        <v>111</v>
      </c>
      <c r="B11" s="127">
        <v>91560.84</v>
      </c>
      <c r="C11" s="135">
        <v>85695.11</v>
      </c>
      <c r="E11" s="33"/>
      <c r="F11" s="36"/>
      <c r="G11" s="36"/>
      <c r="H11" s="139"/>
    </row>
    <row r="12" spans="1:8" s="128" customFormat="1" ht="12.75" x14ac:dyDescent="0.2">
      <c r="A12" s="126" t="s">
        <v>102</v>
      </c>
      <c r="B12" s="127">
        <v>18924.599999999999</v>
      </c>
      <c r="C12" s="135">
        <v>17834.28</v>
      </c>
      <c r="E12" s="33"/>
      <c r="F12" s="36"/>
      <c r="G12" s="36"/>
      <c r="H12" s="139"/>
    </row>
    <row r="13" spans="1:8" s="128" customFormat="1" ht="12.75" x14ac:dyDescent="0.2">
      <c r="A13" s="126" t="s">
        <v>103</v>
      </c>
      <c r="B13" s="127">
        <v>0</v>
      </c>
      <c r="C13" s="135">
        <v>0</v>
      </c>
      <c r="E13" s="33"/>
      <c r="F13" s="33"/>
      <c r="G13" s="33"/>
      <c r="H13" s="139"/>
    </row>
    <row r="14" spans="1:8" s="128" customFormat="1" ht="12.75" x14ac:dyDescent="0.2">
      <c r="A14" s="126" t="s">
        <v>112</v>
      </c>
      <c r="B14" s="127">
        <v>177917.28</v>
      </c>
      <c r="C14" s="135">
        <v>163740.63</v>
      </c>
      <c r="E14" s="33"/>
      <c r="F14" s="36"/>
      <c r="G14" s="36"/>
      <c r="H14" s="139"/>
    </row>
    <row r="15" spans="1:8" s="128" customFormat="1" ht="12.75" x14ac:dyDescent="0.25">
      <c r="A15" s="126" t="s">
        <v>141</v>
      </c>
      <c r="B15" s="135">
        <v>0</v>
      </c>
      <c r="C15" s="135">
        <v>0</v>
      </c>
      <c r="E15" s="33"/>
      <c r="F15" s="33"/>
      <c r="G15" s="33"/>
    </row>
    <row r="16" spans="1:8" s="128" customFormat="1" ht="12.75" x14ac:dyDescent="0.25">
      <c r="A16" s="126" t="s">
        <v>114</v>
      </c>
      <c r="B16" s="135">
        <v>198148.86</v>
      </c>
      <c r="C16" s="135">
        <v>182241.33</v>
      </c>
      <c r="E16" s="33"/>
      <c r="F16" s="36"/>
      <c r="G16" s="36"/>
    </row>
    <row r="17" spans="1:8" s="128" customFormat="1" ht="12.75" x14ac:dyDescent="0.25">
      <c r="A17" s="126" t="s">
        <v>142</v>
      </c>
      <c r="B17" s="135">
        <v>0</v>
      </c>
      <c r="C17" s="135">
        <v>0</v>
      </c>
      <c r="E17" s="33"/>
      <c r="F17" s="46"/>
      <c r="G17" s="46"/>
    </row>
    <row r="18" spans="1:8" s="128" customFormat="1" ht="12.75" x14ac:dyDescent="0.2">
      <c r="A18" s="126" t="s">
        <v>115</v>
      </c>
      <c r="B18" s="127">
        <v>0</v>
      </c>
      <c r="C18" s="135">
        <v>0</v>
      </c>
      <c r="E18" s="33"/>
      <c r="F18" s="33"/>
      <c r="G18" s="33"/>
      <c r="H18" s="139"/>
    </row>
    <row r="19" spans="1:8" s="128" customFormat="1" ht="12.75" x14ac:dyDescent="0.25">
      <c r="A19" s="126" t="s">
        <v>372</v>
      </c>
      <c r="B19" s="135">
        <v>87022.38</v>
      </c>
      <c r="C19" s="135">
        <v>83708.13</v>
      </c>
      <c r="E19" s="33"/>
      <c r="F19" s="36"/>
      <c r="G19" s="36"/>
    </row>
    <row r="20" spans="1:8" s="128" customFormat="1" ht="12.75" x14ac:dyDescent="0.25">
      <c r="A20" s="126" t="s">
        <v>143</v>
      </c>
      <c r="B20" s="127">
        <v>0</v>
      </c>
      <c r="C20" s="135">
        <v>123.92</v>
      </c>
      <c r="E20" s="33"/>
      <c r="F20" s="33"/>
      <c r="G20" s="33"/>
    </row>
    <row r="21" spans="1:8" s="128" customFormat="1" ht="25.5" x14ac:dyDescent="0.25">
      <c r="A21" s="126" t="s">
        <v>116</v>
      </c>
      <c r="B21" s="127">
        <v>544929.88</v>
      </c>
      <c r="C21" s="135">
        <v>510031</v>
      </c>
      <c r="E21" s="33"/>
      <c r="F21" s="33"/>
      <c r="G21" s="33"/>
    </row>
    <row r="22" spans="1:8" s="128" customFormat="1" ht="25.5" x14ac:dyDescent="0.25">
      <c r="A22" s="126" t="s">
        <v>117</v>
      </c>
      <c r="B22" s="127">
        <v>1869442.75</v>
      </c>
      <c r="C22" s="135">
        <v>1727993.88</v>
      </c>
      <c r="E22" s="33"/>
      <c r="F22" s="33"/>
      <c r="G22" s="33"/>
    </row>
    <row r="23" spans="1:8" s="128" customFormat="1" ht="12.75" x14ac:dyDescent="0.25">
      <c r="A23" s="126" t="s">
        <v>118</v>
      </c>
      <c r="B23" s="135">
        <v>33952.800000000003</v>
      </c>
      <c r="C23" s="135">
        <v>33630.69</v>
      </c>
      <c r="E23" s="33"/>
      <c r="F23" s="46"/>
      <c r="G23" s="46"/>
    </row>
    <row r="24" spans="1:8" s="128" customFormat="1" ht="12.75" x14ac:dyDescent="0.2">
      <c r="A24" s="126" t="s">
        <v>119</v>
      </c>
      <c r="B24" s="127">
        <v>116984.52</v>
      </c>
      <c r="C24" s="135">
        <v>92270.39</v>
      </c>
      <c r="E24" s="33"/>
      <c r="F24" s="46"/>
      <c r="G24" s="46"/>
      <c r="H24" s="139"/>
    </row>
    <row r="25" spans="1:8" s="128" customFormat="1" ht="12.75" x14ac:dyDescent="0.25">
      <c r="A25" s="126" t="s">
        <v>120</v>
      </c>
      <c r="B25" s="135">
        <v>0</v>
      </c>
      <c r="C25" s="135">
        <v>0</v>
      </c>
      <c r="E25" s="33"/>
      <c r="F25" s="33"/>
      <c r="G25" s="46"/>
    </row>
    <row r="26" spans="1:8" s="128" customFormat="1" ht="12.75" x14ac:dyDescent="0.2">
      <c r="A26" s="126" t="s">
        <v>180</v>
      </c>
      <c r="B26" s="127">
        <v>0</v>
      </c>
      <c r="C26" s="135">
        <v>0</v>
      </c>
      <c r="E26" s="33"/>
      <c r="F26" s="140"/>
      <c r="G26" s="140"/>
      <c r="H26" s="139"/>
    </row>
    <row r="27" spans="1:8" s="128" customFormat="1" ht="12.75" x14ac:dyDescent="0.2">
      <c r="A27" s="126" t="s">
        <v>100</v>
      </c>
      <c r="B27" s="127">
        <v>0</v>
      </c>
      <c r="C27" s="135">
        <v>0</v>
      </c>
      <c r="E27" s="33"/>
      <c r="F27" s="141"/>
      <c r="G27" s="141"/>
      <c r="H27" s="139"/>
    </row>
    <row r="28" spans="1:8" x14ac:dyDescent="0.25">
      <c r="A28" s="17" t="s">
        <v>144</v>
      </c>
      <c r="B28" s="28">
        <f>SUM(B7:B27)</f>
        <v>4429209.3</v>
      </c>
      <c r="C28" s="28">
        <f>SUM(C7:C27)</f>
        <v>4105519.24</v>
      </c>
      <c r="E28" s="34"/>
      <c r="F28" s="47"/>
      <c r="G28" s="47"/>
    </row>
    <row r="29" spans="1:8" ht="15" x14ac:dyDescent="0.25">
      <c r="B29" s="18"/>
      <c r="C29" s="18"/>
    </row>
    <row r="30" spans="1:8" x14ac:dyDescent="0.25">
      <c r="A30" s="25" t="s">
        <v>110</v>
      </c>
      <c r="B30" s="26" t="s">
        <v>146</v>
      </c>
    </row>
    <row r="31" spans="1:8" s="128" customFormat="1" ht="12.75" x14ac:dyDescent="0.2">
      <c r="A31" s="126" t="s">
        <v>147</v>
      </c>
      <c r="B31" s="127">
        <f>SUM(B32:B40)</f>
        <v>603621.00999999989</v>
      </c>
      <c r="E31" s="33"/>
      <c r="F31" s="138"/>
      <c r="G31" s="139"/>
      <c r="H31" s="139"/>
    </row>
    <row r="32" spans="1:8" s="128" customFormat="1" ht="12.75" x14ac:dyDescent="0.2">
      <c r="A32" s="129" t="s">
        <v>121</v>
      </c>
      <c r="B32" s="130">
        <v>119103.84</v>
      </c>
      <c r="E32" s="33"/>
      <c r="F32" s="46"/>
      <c r="G32" s="139"/>
      <c r="H32" s="139"/>
    </row>
    <row r="33" spans="1:8" s="128" customFormat="1" ht="12.75" x14ac:dyDescent="0.2">
      <c r="A33" s="129" t="s">
        <v>122</v>
      </c>
      <c r="B33" s="130">
        <v>110198.88</v>
      </c>
      <c r="E33" s="33"/>
      <c r="F33" s="36"/>
      <c r="G33" s="139"/>
      <c r="H33" s="139"/>
    </row>
    <row r="34" spans="1:8" s="128" customFormat="1" ht="25.5" x14ac:dyDescent="0.2">
      <c r="A34" s="129" t="s">
        <v>123</v>
      </c>
      <c r="B34" s="130">
        <v>116599.32</v>
      </c>
      <c r="E34" s="33"/>
      <c r="F34" s="33"/>
      <c r="G34" s="139"/>
      <c r="H34" s="139"/>
    </row>
    <row r="35" spans="1:8" s="128" customFormat="1" ht="25.5" x14ac:dyDescent="0.2">
      <c r="A35" s="129" t="s">
        <v>124</v>
      </c>
      <c r="B35" s="130">
        <v>14470.56</v>
      </c>
      <c r="E35" s="33"/>
      <c r="F35" s="33"/>
      <c r="G35" s="139"/>
      <c r="H35" s="139"/>
    </row>
    <row r="36" spans="1:8" s="128" customFormat="1" ht="12.75" x14ac:dyDescent="0.2">
      <c r="A36" s="129" t="s">
        <v>125</v>
      </c>
      <c r="B36" s="130">
        <v>4452.4799999999996</v>
      </c>
      <c r="E36" s="33"/>
      <c r="F36" s="36"/>
      <c r="G36" s="139"/>
      <c r="H36" s="139"/>
    </row>
    <row r="37" spans="1:8" s="128" customFormat="1" ht="12.75" x14ac:dyDescent="0.2">
      <c r="A37" s="129" t="s">
        <v>126</v>
      </c>
      <c r="B37" s="130">
        <v>15898.47</v>
      </c>
      <c r="E37" s="33"/>
      <c r="F37" s="36"/>
      <c r="G37" s="139"/>
      <c r="H37" s="139"/>
    </row>
    <row r="38" spans="1:8" s="128" customFormat="1" ht="12.75" x14ac:dyDescent="0.2">
      <c r="A38" s="129" t="s">
        <v>127</v>
      </c>
      <c r="B38" s="130">
        <v>206045.61</v>
      </c>
      <c r="E38" s="33"/>
      <c r="F38" s="36"/>
      <c r="G38" s="139"/>
      <c r="H38" s="139"/>
    </row>
    <row r="39" spans="1:8" s="128" customFormat="1" ht="12.75" x14ac:dyDescent="0.2">
      <c r="A39" s="129" t="s">
        <v>128</v>
      </c>
      <c r="B39" s="130">
        <v>0</v>
      </c>
      <c r="E39" s="33"/>
      <c r="F39" s="33"/>
      <c r="G39" s="139"/>
      <c r="H39" s="139"/>
    </row>
    <row r="40" spans="1:8" s="128" customFormat="1" ht="25.5" x14ac:dyDescent="0.2">
      <c r="A40" s="129" t="s">
        <v>131</v>
      </c>
      <c r="B40" s="130">
        <v>16851.849999999999</v>
      </c>
      <c r="E40" s="33"/>
      <c r="F40" s="46"/>
      <c r="G40" s="139"/>
      <c r="H40" s="139"/>
    </row>
    <row r="41" spans="1:8" s="128" customFormat="1" ht="12.75" x14ac:dyDescent="0.2">
      <c r="A41" s="126" t="s">
        <v>148</v>
      </c>
      <c r="B41" s="127">
        <v>938231</v>
      </c>
      <c r="E41" s="33"/>
      <c r="F41" s="36"/>
      <c r="G41" s="139"/>
      <c r="H41" s="139"/>
    </row>
    <row r="42" spans="1:8" s="128" customFormat="1" ht="25.5" x14ac:dyDescent="0.2">
      <c r="A42" s="126" t="s">
        <v>101</v>
      </c>
      <c r="B42" s="127">
        <v>110755.44</v>
      </c>
      <c r="E42" s="33"/>
      <c r="F42" s="46"/>
      <c r="G42" s="139"/>
      <c r="H42" s="139"/>
    </row>
    <row r="43" spans="1:8" s="128" customFormat="1" ht="12.75" x14ac:dyDescent="0.2">
      <c r="A43" s="126" t="s">
        <v>130</v>
      </c>
      <c r="B43" s="127">
        <v>91554.12</v>
      </c>
      <c r="E43" s="33"/>
      <c r="F43" s="46"/>
      <c r="G43" s="139"/>
      <c r="H43" s="139"/>
    </row>
    <row r="44" spans="1:8" s="128" customFormat="1" ht="12.75" x14ac:dyDescent="0.2">
      <c r="A44" s="126" t="s">
        <v>336</v>
      </c>
      <c r="B44" s="127">
        <v>18923.04</v>
      </c>
      <c r="E44" s="33"/>
      <c r="F44" s="46"/>
      <c r="G44" s="139"/>
      <c r="H44" s="139"/>
    </row>
    <row r="45" spans="1:8" s="128" customFormat="1" ht="12.75" x14ac:dyDescent="0.2">
      <c r="A45" s="126" t="s">
        <v>337</v>
      </c>
      <c r="B45" s="127">
        <v>0</v>
      </c>
      <c r="E45" s="33"/>
      <c r="F45" s="33"/>
      <c r="G45" s="139"/>
      <c r="H45" s="139"/>
    </row>
    <row r="46" spans="1:8" s="128" customFormat="1" ht="12.75" x14ac:dyDescent="0.2">
      <c r="A46" s="126" t="s">
        <v>338</v>
      </c>
      <c r="B46" s="127">
        <v>180183.79</v>
      </c>
      <c r="E46" s="33"/>
      <c r="F46" s="36"/>
      <c r="G46" s="139"/>
      <c r="H46" s="139"/>
    </row>
    <row r="47" spans="1:8" s="128" customFormat="1" ht="12.75" x14ac:dyDescent="0.2">
      <c r="A47" s="126" t="s">
        <v>104</v>
      </c>
      <c r="B47" s="127">
        <v>16049.92</v>
      </c>
      <c r="E47" s="33"/>
      <c r="F47" s="36"/>
      <c r="G47" s="139"/>
      <c r="H47" s="139"/>
    </row>
    <row r="48" spans="1:8" s="128" customFormat="1" ht="12.75" x14ac:dyDescent="0.2">
      <c r="A48" s="126" t="s">
        <v>339</v>
      </c>
      <c r="B48" s="127">
        <v>198135.36</v>
      </c>
      <c r="E48" s="33"/>
      <c r="F48" s="46"/>
      <c r="G48" s="139"/>
      <c r="H48" s="139"/>
    </row>
    <row r="49" spans="1:8" s="128" customFormat="1" ht="12.75" x14ac:dyDescent="0.2">
      <c r="A49" s="126" t="s">
        <v>340</v>
      </c>
      <c r="B49" s="127">
        <v>0</v>
      </c>
      <c r="E49" s="33"/>
      <c r="F49" s="33"/>
      <c r="G49" s="139"/>
      <c r="H49" s="139"/>
    </row>
    <row r="50" spans="1:8" s="128" customFormat="1" ht="12.75" x14ac:dyDescent="0.2">
      <c r="A50" s="131" t="s">
        <v>341</v>
      </c>
      <c r="B50" s="127">
        <v>0</v>
      </c>
      <c r="E50" s="33"/>
      <c r="F50" s="33"/>
      <c r="G50" s="139"/>
      <c r="H50" s="139"/>
    </row>
    <row r="51" spans="1:8" s="128" customFormat="1" ht="12.75" x14ac:dyDescent="0.2">
      <c r="A51" s="126" t="s">
        <v>371</v>
      </c>
      <c r="B51" s="127">
        <v>88027.38</v>
      </c>
      <c r="E51" s="33"/>
      <c r="F51" s="33"/>
      <c r="G51" s="139"/>
      <c r="H51" s="139"/>
    </row>
    <row r="52" spans="1:8" s="128" customFormat="1" ht="12.75" x14ac:dyDescent="0.2">
      <c r="A52" s="131" t="s">
        <v>343</v>
      </c>
      <c r="B52" s="132">
        <v>0</v>
      </c>
      <c r="E52" s="33"/>
      <c r="F52" s="33"/>
      <c r="G52" s="139"/>
      <c r="H52" s="139"/>
    </row>
    <row r="53" spans="1:8" s="128" customFormat="1" ht="25.5" x14ac:dyDescent="0.2">
      <c r="A53" s="126" t="s">
        <v>346</v>
      </c>
      <c r="B53" s="127">
        <v>616739.12</v>
      </c>
      <c r="E53" s="33"/>
      <c r="F53" s="33"/>
      <c r="G53" s="139"/>
      <c r="H53" s="139"/>
    </row>
    <row r="54" spans="1:8" s="128" customFormat="1" ht="12.75" x14ac:dyDescent="0.25">
      <c r="A54" s="133" t="s">
        <v>134</v>
      </c>
      <c r="B54" s="130">
        <v>22394.22</v>
      </c>
      <c r="E54" s="33"/>
      <c r="F54" s="33"/>
    </row>
    <row r="55" spans="1:8" s="128" customFormat="1" ht="12.75" x14ac:dyDescent="0.2">
      <c r="A55" s="133" t="s">
        <v>181</v>
      </c>
      <c r="B55" s="130">
        <v>38478.19</v>
      </c>
      <c r="F55" s="140"/>
      <c r="H55" s="139"/>
    </row>
    <row r="56" spans="1:8" s="128" customFormat="1" ht="12.75" x14ac:dyDescent="0.2">
      <c r="A56" s="126" t="s">
        <v>344</v>
      </c>
      <c r="B56" s="127">
        <v>1702424.3</v>
      </c>
      <c r="E56" s="33"/>
      <c r="F56" s="33"/>
      <c r="H56" s="139"/>
    </row>
    <row r="57" spans="1:8" s="128" customFormat="1" ht="12.75" x14ac:dyDescent="0.2">
      <c r="A57" s="133" t="s">
        <v>135</v>
      </c>
      <c r="B57" s="130">
        <v>46406.82</v>
      </c>
      <c r="F57" s="33"/>
      <c r="H57" s="139"/>
    </row>
    <row r="58" spans="1:8" s="128" customFormat="1" ht="12.75" x14ac:dyDescent="0.2">
      <c r="A58" s="126" t="s">
        <v>345</v>
      </c>
      <c r="B58" s="127">
        <v>57862.2</v>
      </c>
      <c r="E58" s="33"/>
      <c r="F58" s="33"/>
      <c r="G58" s="139"/>
      <c r="H58" s="139"/>
    </row>
    <row r="59" spans="1:8" s="128" customFormat="1" ht="12.75" x14ac:dyDescent="0.2">
      <c r="A59" s="131" t="s">
        <v>107</v>
      </c>
      <c r="B59" s="132">
        <v>0</v>
      </c>
      <c r="E59" s="33"/>
      <c r="F59" s="33"/>
      <c r="G59" s="139"/>
      <c r="H59" s="139"/>
    </row>
    <row r="60" spans="1:8" s="128" customFormat="1" ht="12.75" x14ac:dyDescent="0.2">
      <c r="A60" s="126" t="s">
        <v>108</v>
      </c>
      <c r="B60" s="127">
        <v>0</v>
      </c>
      <c r="E60" s="33"/>
      <c r="F60" s="33"/>
      <c r="H60" s="139"/>
    </row>
    <row r="61" spans="1:8" s="128" customFormat="1" ht="12.75" x14ac:dyDescent="0.2">
      <c r="A61" s="131" t="s">
        <v>109</v>
      </c>
      <c r="B61" s="127">
        <v>0</v>
      </c>
      <c r="E61" s="33"/>
      <c r="F61" s="141"/>
      <c r="G61" s="139"/>
      <c r="H61" s="139"/>
    </row>
    <row r="62" spans="1:8" s="128" customFormat="1" ht="25.5" x14ac:dyDescent="0.2">
      <c r="A62" s="126" t="s">
        <v>185</v>
      </c>
      <c r="B62" s="134">
        <v>0</v>
      </c>
      <c r="E62" s="33"/>
      <c r="F62" s="33"/>
      <c r="G62" s="139"/>
      <c r="H62" s="139"/>
    </row>
    <row r="63" spans="1:8" x14ac:dyDescent="0.25">
      <c r="A63" s="17" t="s">
        <v>149</v>
      </c>
      <c r="B63" s="27">
        <f>B31+B41+B42+B43+B46+B44+B45+B47+B49+B48+B51+B58+B53+B50+B56+B52+B59+B60+B61+B62</f>
        <v>4622506.68</v>
      </c>
      <c r="E63" s="40"/>
      <c r="F63" s="48"/>
    </row>
    <row r="64" spans="1:8" ht="4.5" customHeight="1" x14ac:dyDescent="0.25">
      <c r="B64" s="2"/>
      <c r="E64" s="40"/>
      <c r="F64" s="48"/>
    </row>
    <row r="65" spans="1:2" x14ac:dyDescent="0.25">
      <c r="A65" s="17" t="s">
        <v>137</v>
      </c>
      <c r="B65" s="27">
        <f>C28-B63</f>
        <v>-516987.43999999948</v>
      </c>
    </row>
  </sheetData>
  <mergeCells count="4">
    <mergeCell ref="A1:C1"/>
    <mergeCell ref="A3:C3"/>
    <mergeCell ref="A5:A6"/>
    <mergeCell ref="B5:C5"/>
  </mergeCells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scale="8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zoomScaleNormal="100" workbookViewId="0">
      <pane ySplit="3" topLeftCell="A4" activePane="bottomLeft" state="frozen"/>
      <selection sqref="A1:C1"/>
      <selection pane="bottomLeft" sqref="A1:C1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155" t="s">
        <v>97</v>
      </c>
      <c r="B1" s="155"/>
      <c r="C1" s="155"/>
      <c r="D1" s="16"/>
      <c r="E1" s="21"/>
      <c r="F1" s="21"/>
    </row>
    <row r="2" spans="1:8" ht="6.75" customHeight="1" thickBot="1" x14ac:dyDescent="0.3"/>
    <row r="3" spans="1:8" ht="24.75" customHeight="1" thickBot="1" x14ac:dyDescent="0.3">
      <c r="A3" s="159" t="s">
        <v>35</v>
      </c>
      <c r="B3" s="159"/>
      <c r="C3" s="159"/>
      <c r="D3" s="23"/>
      <c r="E3" s="1" t="s">
        <v>91</v>
      </c>
      <c r="F3" s="20"/>
    </row>
    <row r="4" spans="1:8" ht="6" customHeight="1" x14ac:dyDescent="0.25"/>
    <row r="5" spans="1:8" x14ac:dyDescent="0.25">
      <c r="A5" s="153" t="s">
        <v>110</v>
      </c>
      <c r="B5" s="157" t="s">
        <v>145</v>
      </c>
      <c r="C5" s="158"/>
      <c r="E5" s="5"/>
      <c r="F5" s="6"/>
    </row>
    <row r="6" spans="1:8" x14ac:dyDescent="0.25">
      <c r="A6" s="154"/>
      <c r="B6" s="25" t="s">
        <v>98</v>
      </c>
      <c r="C6" s="25" t="s">
        <v>99</v>
      </c>
      <c r="E6" s="5"/>
      <c r="F6" s="6"/>
    </row>
    <row r="7" spans="1:8" s="128" customFormat="1" ht="12.75" x14ac:dyDescent="0.2">
      <c r="A7" s="126" t="s">
        <v>139</v>
      </c>
      <c r="B7" s="127">
        <v>4891315.2</v>
      </c>
      <c r="C7" s="135">
        <f>4785044.61+169.98</f>
        <v>4785214.5900000008</v>
      </c>
      <c r="E7" s="33"/>
      <c r="F7" s="36"/>
      <c r="G7" s="36"/>
      <c r="H7" s="139"/>
    </row>
    <row r="8" spans="1:8" s="128" customFormat="1" ht="25.5" x14ac:dyDescent="0.2">
      <c r="A8" s="126" t="s">
        <v>113</v>
      </c>
      <c r="B8" s="127">
        <v>677228.03</v>
      </c>
      <c r="C8" s="135">
        <v>647458.66</v>
      </c>
      <c r="E8" s="33"/>
      <c r="F8" s="33"/>
      <c r="G8" s="33"/>
      <c r="H8" s="139"/>
    </row>
    <row r="9" spans="1:8" s="128" customFormat="1" ht="12.75" x14ac:dyDescent="0.25">
      <c r="A9" s="126" t="s">
        <v>140</v>
      </c>
      <c r="B9" s="135">
        <v>2388038.7599999998</v>
      </c>
      <c r="C9" s="135">
        <v>2340435.6</v>
      </c>
      <c r="E9" s="33"/>
      <c r="F9" s="36"/>
      <c r="G9" s="36"/>
    </row>
    <row r="10" spans="1:8" s="128" customFormat="1" ht="25.5" x14ac:dyDescent="0.2">
      <c r="A10" s="126" t="s">
        <v>129</v>
      </c>
      <c r="B10" s="127">
        <v>751928.52</v>
      </c>
      <c r="C10" s="135">
        <v>734772.11</v>
      </c>
      <c r="E10" s="33"/>
      <c r="F10" s="36"/>
      <c r="G10" s="36"/>
      <c r="H10" s="139"/>
    </row>
    <row r="11" spans="1:8" s="128" customFormat="1" ht="12.75" x14ac:dyDescent="0.2">
      <c r="A11" s="126" t="s">
        <v>111</v>
      </c>
      <c r="B11" s="127">
        <v>621570.96</v>
      </c>
      <c r="C11" s="135">
        <v>607373.6</v>
      </c>
      <c r="E11" s="33"/>
      <c r="F11" s="36"/>
      <c r="G11" s="36"/>
      <c r="H11" s="139"/>
    </row>
    <row r="12" spans="1:8" s="128" customFormat="1" ht="12.75" x14ac:dyDescent="0.2">
      <c r="A12" s="126" t="s">
        <v>102</v>
      </c>
      <c r="B12" s="127">
        <v>128468.52</v>
      </c>
      <c r="C12" s="135">
        <v>126386</v>
      </c>
      <c r="E12" s="33"/>
      <c r="F12" s="36"/>
      <c r="G12" s="36"/>
      <c r="H12" s="139"/>
    </row>
    <row r="13" spans="1:8" s="128" customFormat="1" ht="12.75" x14ac:dyDescent="0.2">
      <c r="A13" s="126" t="s">
        <v>103</v>
      </c>
      <c r="B13" s="127">
        <v>139804.98000000001</v>
      </c>
      <c r="C13" s="135">
        <v>137179.23000000001</v>
      </c>
      <c r="E13" s="33"/>
      <c r="F13" s="36"/>
      <c r="G13" s="36"/>
      <c r="H13" s="139"/>
    </row>
    <row r="14" spans="1:8" s="128" customFormat="1" ht="12.75" x14ac:dyDescent="0.2">
      <c r="A14" s="126" t="s">
        <v>112</v>
      </c>
      <c r="B14" s="127">
        <v>1021877.37</v>
      </c>
      <c r="C14" s="135">
        <v>979803.18</v>
      </c>
      <c r="E14" s="33"/>
      <c r="F14" s="36"/>
      <c r="G14" s="36"/>
      <c r="H14" s="139"/>
    </row>
    <row r="15" spans="1:8" s="128" customFormat="1" ht="12.75" x14ac:dyDescent="0.25">
      <c r="A15" s="126" t="s">
        <v>141</v>
      </c>
      <c r="B15" s="135">
        <v>160428</v>
      </c>
      <c r="C15" s="135">
        <v>160428</v>
      </c>
      <c r="E15" s="33"/>
      <c r="F15" s="36"/>
      <c r="G15" s="36"/>
    </row>
    <row r="16" spans="1:8" s="128" customFormat="1" ht="12.75" x14ac:dyDescent="0.25">
      <c r="A16" s="126" t="s">
        <v>114</v>
      </c>
      <c r="B16" s="135">
        <v>1345161.72</v>
      </c>
      <c r="C16" s="135">
        <v>1305245.78</v>
      </c>
      <c r="E16" s="33"/>
      <c r="F16" s="36"/>
      <c r="G16" s="36"/>
    </row>
    <row r="17" spans="1:8" s="128" customFormat="1" ht="12.75" x14ac:dyDescent="0.25">
      <c r="A17" s="126" t="s">
        <v>142</v>
      </c>
      <c r="B17" s="135">
        <v>0</v>
      </c>
      <c r="C17" s="135">
        <v>0</v>
      </c>
      <c r="E17" s="33"/>
      <c r="F17" s="46"/>
      <c r="G17" s="46"/>
    </row>
    <row r="18" spans="1:8" s="128" customFormat="1" ht="12.75" x14ac:dyDescent="0.2">
      <c r="A18" s="126" t="s">
        <v>115</v>
      </c>
      <c r="B18" s="127">
        <v>750451.56</v>
      </c>
      <c r="C18" s="135">
        <v>742011.26</v>
      </c>
      <c r="E18" s="33"/>
      <c r="F18" s="36"/>
      <c r="G18" s="36"/>
      <c r="H18" s="139"/>
    </row>
    <row r="19" spans="1:8" s="128" customFormat="1" ht="12.75" x14ac:dyDescent="0.25">
      <c r="A19" s="126" t="s">
        <v>372</v>
      </c>
      <c r="B19" s="135">
        <v>624800.93999999994</v>
      </c>
      <c r="C19" s="135">
        <v>622232.68999999994</v>
      </c>
      <c r="E19" s="33"/>
      <c r="F19" s="36"/>
      <c r="G19" s="36"/>
    </row>
    <row r="20" spans="1:8" s="128" customFormat="1" ht="12.75" x14ac:dyDescent="0.25">
      <c r="A20" s="126" t="s">
        <v>143</v>
      </c>
      <c r="B20" s="127">
        <v>0</v>
      </c>
      <c r="C20" s="135">
        <v>547.17999999999995</v>
      </c>
      <c r="E20" s="33"/>
      <c r="F20" s="33"/>
      <c r="G20" s="33"/>
    </row>
    <row r="21" spans="1:8" s="128" customFormat="1" ht="25.5" x14ac:dyDescent="0.25">
      <c r="A21" s="126" t="s">
        <v>116</v>
      </c>
      <c r="B21" s="127">
        <v>0</v>
      </c>
      <c r="C21" s="135">
        <v>113838.3</v>
      </c>
      <c r="E21" s="33"/>
      <c r="F21" s="33"/>
      <c r="G21" s="33"/>
    </row>
    <row r="22" spans="1:8" s="128" customFormat="1" ht="25.5" x14ac:dyDescent="0.25">
      <c r="A22" s="126" t="s">
        <v>117</v>
      </c>
      <c r="B22" s="127">
        <v>0</v>
      </c>
      <c r="C22" s="135">
        <v>239973.55</v>
      </c>
      <c r="E22" s="33"/>
      <c r="F22" s="33"/>
      <c r="G22" s="33"/>
    </row>
    <row r="23" spans="1:8" s="128" customFormat="1" ht="12.75" x14ac:dyDescent="0.25">
      <c r="A23" s="126" t="s">
        <v>118</v>
      </c>
      <c r="B23" s="135">
        <v>230496.12</v>
      </c>
      <c r="C23" s="135">
        <v>225583.01</v>
      </c>
      <c r="E23" s="33"/>
      <c r="F23" s="46"/>
      <c r="G23" s="46"/>
    </row>
    <row r="24" spans="1:8" s="128" customFormat="1" ht="12.75" x14ac:dyDescent="0.2">
      <c r="A24" s="126" t="s">
        <v>119</v>
      </c>
      <c r="B24" s="127">
        <v>421041.02</v>
      </c>
      <c r="C24" s="135">
        <v>363825.18</v>
      </c>
      <c r="E24" s="33"/>
      <c r="F24" s="46"/>
      <c r="G24" s="46"/>
      <c r="H24" s="139"/>
    </row>
    <row r="25" spans="1:8" s="128" customFormat="1" ht="12.75" x14ac:dyDescent="0.25">
      <c r="A25" s="126" t="s">
        <v>120</v>
      </c>
      <c r="B25" s="135">
        <v>0</v>
      </c>
      <c r="C25" s="135">
        <v>0</v>
      </c>
      <c r="E25" s="33"/>
      <c r="F25" s="33"/>
      <c r="G25" s="46"/>
    </row>
    <row r="26" spans="1:8" s="128" customFormat="1" ht="12.75" x14ac:dyDescent="0.2">
      <c r="A26" s="126" t="s">
        <v>180</v>
      </c>
      <c r="B26" s="127">
        <v>0</v>
      </c>
      <c r="C26" s="135">
        <v>0</v>
      </c>
      <c r="E26" s="33"/>
      <c r="F26" s="140"/>
      <c r="G26" s="140"/>
      <c r="H26" s="139"/>
    </row>
    <row r="27" spans="1:8" s="128" customFormat="1" ht="12.75" x14ac:dyDescent="0.2">
      <c r="A27" s="126" t="s">
        <v>100</v>
      </c>
      <c r="B27" s="127">
        <v>0</v>
      </c>
      <c r="C27" s="135">
        <v>0</v>
      </c>
      <c r="E27" s="33"/>
      <c r="F27" s="141"/>
      <c r="G27" s="141"/>
      <c r="H27" s="139"/>
    </row>
    <row r="28" spans="1:8" x14ac:dyDescent="0.25">
      <c r="A28" s="17" t="s">
        <v>144</v>
      </c>
      <c r="B28" s="28">
        <f>SUM(B7:B27)</f>
        <v>14152611.699999997</v>
      </c>
      <c r="C28" s="28">
        <f>SUM(C7:C27)</f>
        <v>14132307.92</v>
      </c>
      <c r="E28" s="34"/>
      <c r="F28" s="47"/>
      <c r="G28" s="47"/>
    </row>
    <row r="29" spans="1:8" ht="15" x14ac:dyDescent="0.25">
      <c r="B29" s="18"/>
      <c r="C29" s="18"/>
      <c r="G29" s="44"/>
    </row>
    <row r="30" spans="1:8" x14ac:dyDescent="0.25">
      <c r="A30" s="25" t="s">
        <v>110</v>
      </c>
      <c r="B30" s="26" t="s">
        <v>146</v>
      </c>
    </row>
    <row r="31" spans="1:8" s="128" customFormat="1" ht="12.75" x14ac:dyDescent="0.2">
      <c r="A31" s="126" t="s">
        <v>147</v>
      </c>
      <c r="B31" s="127">
        <f>SUM(B32:B40)</f>
        <v>4350409.91</v>
      </c>
      <c r="E31" s="33"/>
      <c r="F31" s="138"/>
      <c r="G31" s="139"/>
      <c r="H31" s="139"/>
    </row>
    <row r="32" spans="1:8" s="128" customFormat="1" ht="12.75" x14ac:dyDescent="0.2">
      <c r="A32" s="129" t="s">
        <v>121</v>
      </c>
      <c r="B32" s="130">
        <v>808611.83999999997</v>
      </c>
      <c r="E32" s="33"/>
      <c r="F32" s="46"/>
      <c r="G32" s="139"/>
      <c r="H32" s="139"/>
    </row>
    <row r="33" spans="1:8" s="128" customFormat="1" ht="12.75" x14ac:dyDescent="0.2">
      <c r="A33" s="129" t="s">
        <v>122</v>
      </c>
      <c r="B33" s="130">
        <v>748154.88</v>
      </c>
      <c r="E33" s="33"/>
      <c r="F33" s="36"/>
      <c r="G33" s="139"/>
      <c r="H33" s="139"/>
    </row>
    <row r="34" spans="1:8" s="128" customFormat="1" ht="25.5" x14ac:dyDescent="0.2">
      <c r="A34" s="129" t="s">
        <v>123</v>
      </c>
      <c r="B34" s="130">
        <v>791608.31999999995</v>
      </c>
      <c r="E34" s="33"/>
      <c r="F34" s="33"/>
      <c r="G34" s="139"/>
      <c r="H34" s="139"/>
    </row>
    <row r="35" spans="1:8" s="128" customFormat="1" ht="25.5" x14ac:dyDescent="0.2">
      <c r="A35" s="129" t="s">
        <v>124</v>
      </c>
      <c r="B35" s="130">
        <v>98242.559999999998</v>
      </c>
      <c r="E35" s="33"/>
      <c r="F35" s="33"/>
      <c r="G35" s="139"/>
      <c r="H35" s="139"/>
    </row>
    <row r="36" spans="1:8" s="128" customFormat="1" ht="12.75" x14ac:dyDescent="0.2">
      <c r="A36" s="129" t="s">
        <v>125</v>
      </c>
      <c r="B36" s="130">
        <v>30228.48</v>
      </c>
      <c r="E36" s="33"/>
      <c r="F36" s="36"/>
      <c r="G36" s="139"/>
      <c r="H36" s="139"/>
    </row>
    <row r="37" spans="1:8" s="128" customFormat="1" ht="12.75" x14ac:dyDescent="0.2">
      <c r="A37" s="129" t="s">
        <v>126</v>
      </c>
      <c r="B37" s="130">
        <v>95390.82</v>
      </c>
      <c r="E37" s="33"/>
      <c r="F37" s="36"/>
      <c r="G37" s="139"/>
      <c r="H37" s="139"/>
    </row>
    <row r="38" spans="1:8" s="128" customFormat="1" ht="12.75" x14ac:dyDescent="0.2">
      <c r="A38" s="129" t="s">
        <v>127</v>
      </c>
      <c r="B38" s="130">
        <v>1560940.57</v>
      </c>
      <c r="E38" s="33"/>
      <c r="F38" s="36"/>
      <c r="G38" s="139"/>
      <c r="H38" s="139"/>
    </row>
    <row r="39" spans="1:8" s="128" customFormat="1" ht="12.75" x14ac:dyDescent="0.2">
      <c r="A39" s="129" t="s">
        <v>128</v>
      </c>
      <c r="B39" s="130">
        <v>0</v>
      </c>
      <c r="E39" s="33"/>
      <c r="F39" s="33"/>
      <c r="G39" s="139"/>
      <c r="H39" s="139"/>
    </row>
    <row r="40" spans="1:8" s="128" customFormat="1" ht="25.5" x14ac:dyDescent="0.2">
      <c r="A40" s="129" t="s">
        <v>131</v>
      </c>
      <c r="B40" s="130">
        <v>217232.44</v>
      </c>
      <c r="E40" s="33"/>
      <c r="F40" s="46"/>
      <c r="G40" s="139"/>
      <c r="H40" s="139"/>
    </row>
    <row r="41" spans="1:8" s="128" customFormat="1" ht="12.75" x14ac:dyDescent="0.2">
      <c r="A41" s="126" t="s">
        <v>148</v>
      </c>
      <c r="B41" s="127">
        <v>1499100</v>
      </c>
      <c r="E41" s="33"/>
      <c r="F41" s="36"/>
      <c r="G41" s="139"/>
      <c r="H41" s="139"/>
    </row>
    <row r="42" spans="1:8" s="128" customFormat="1" ht="25.5" x14ac:dyDescent="0.2">
      <c r="A42" s="126" t="s">
        <v>101</v>
      </c>
      <c r="B42" s="127">
        <v>751933.43999999994</v>
      </c>
      <c r="E42" s="33"/>
      <c r="F42" s="46"/>
      <c r="G42" s="139"/>
      <c r="H42" s="139"/>
    </row>
    <row r="43" spans="1:8" s="128" customFormat="1" ht="12.75" x14ac:dyDescent="0.2">
      <c r="A43" s="126" t="s">
        <v>130</v>
      </c>
      <c r="B43" s="127">
        <v>621573.12</v>
      </c>
      <c r="E43" s="33"/>
      <c r="F43" s="46"/>
      <c r="G43" s="139"/>
      <c r="H43" s="139"/>
    </row>
    <row r="44" spans="1:8" s="128" customFormat="1" ht="12.75" x14ac:dyDescent="0.2">
      <c r="A44" s="126" t="s">
        <v>336</v>
      </c>
      <c r="B44" s="127">
        <v>128471.03999999999</v>
      </c>
      <c r="E44" s="33"/>
      <c r="F44" s="46"/>
      <c r="G44" s="139"/>
      <c r="H44" s="139"/>
    </row>
    <row r="45" spans="1:8" s="128" customFormat="1" ht="12.75" x14ac:dyDescent="0.2">
      <c r="A45" s="126" t="s">
        <v>337</v>
      </c>
      <c r="B45" s="127">
        <v>158699.51999999999</v>
      </c>
      <c r="E45" s="33"/>
      <c r="F45" s="36"/>
      <c r="G45" s="139"/>
      <c r="H45" s="139"/>
    </row>
    <row r="46" spans="1:8" s="128" customFormat="1" ht="12.75" x14ac:dyDescent="0.2">
      <c r="A46" s="126" t="s">
        <v>338</v>
      </c>
      <c r="B46" s="127">
        <v>1077321.2</v>
      </c>
      <c r="E46" s="33"/>
      <c r="F46" s="36"/>
      <c r="G46" s="139"/>
      <c r="H46" s="139"/>
    </row>
    <row r="47" spans="1:8" s="128" customFormat="1" ht="12.75" x14ac:dyDescent="0.2">
      <c r="A47" s="126" t="s">
        <v>104</v>
      </c>
      <c r="B47" s="127">
        <v>4012.48</v>
      </c>
      <c r="E47" s="33"/>
      <c r="F47" s="36"/>
      <c r="G47" s="139"/>
      <c r="H47" s="139"/>
    </row>
    <row r="48" spans="1:8" s="128" customFormat="1" ht="12.75" x14ac:dyDescent="0.2">
      <c r="A48" s="126" t="s">
        <v>339</v>
      </c>
      <c r="B48" s="127">
        <v>1345167.3600000001</v>
      </c>
      <c r="E48" s="33"/>
      <c r="F48" s="46"/>
      <c r="G48" s="139"/>
      <c r="H48" s="139"/>
    </row>
    <row r="49" spans="1:8" s="128" customFormat="1" ht="12.75" x14ac:dyDescent="0.2">
      <c r="A49" s="126" t="s">
        <v>340</v>
      </c>
      <c r="B49" s="127">
        <v>0</v>
      </c>
      <c r="E49" s="33"/>
      <c r="F49" s="33"/>
      <c r="G49" s="139"/>
      <c r="H49" s="139"/>
    </row>
    <row r="50" spans="1:8" s="128" customFormat="1" ht="12.75" x14ac:dyDescent="0.2">
      <c r="A50" s="131" t="s">
        <v>341</v>
      </c>
      <c r="B50" s="127">
        <v>588233.75</v>
      </c>
      <c r="E50" s="33"/>
      <c r="F50" s="36"/>
      <c r="G50" s="139"/>
      <c r="H50" s="139"/>
    </row>
    <row r="51" spans="1:8" s="128" customFormat="1" ht="12.75" x14ac:dyDescent="0.2">
      <c r="A51" s="126" t="s">
        <v>371</v>
      </c>
      <c r="B51" s="127">
        <v>598165.26</v>
      </c>
      <c r="E51" s="33"/>
      <c r="F51" s="33"/>
      <c r="G51" s="139"/>
      <c r="H51" s="139"/>
    </row>
    <row r="52" spans="1:8" s="128" customFormat="1" ht="12.75" x14ac:dyDescent="0.2">
      <c r="A52" s="131" t="s">
        <v>343</v>
      </c>
      <c r="B52" s="132">
        <v>0</v>
      </c>
      <c r="E52" s="33"/>
      <c r="F52" s="33"/>
      <c r="G52" s="139"/>
      <c r="H52" s="139"/>
    </row>
    <row r="53" spans="1:8" s="128" customFormat="1" ht="25.5" x14ac:dyDescent="0.2">
      <c r="A53" s="126" t="s">
        <v>346</v>
      </c>
      <c r="B53" s="127">
        <v>-80108.67</v>
      </c>
      <c r="E53" s="33"/>
      <c r="F53" s="33"/>
      <c r="G53" s="139"/>
      <c r="H53" s="139"/>
    </row>
    <row r="54" spans="1:8" s="128" customFormat="1" ht="12.75" x14ac:dyDescent="0.25">
      <c r="A54" s="133" t="s">
        <v>134</v>
      </c>
      <c r="B54" s="130">
        <v>140954.82</v>
      </c>
      <c r="E54" s="33"/>
      <c r="F54" s="33"/>
    </row>
    <row r="55" spans="1:8" s="128" customFormat="1" ht="12.75" x14ac:dyDescent="0.2">
      <c r="A55" s="133" t="s">
        <v>181</v>
      </c>
      <c r="B55" s="130">
        <v>243967.85</v>
      </c>
      <c r="F55" s="140"/>
      <c r="H55" s="139"/>
    </row>
    <row r="56" spans="1:8" s="128" customFormat="1" ht="12.75" x14ac:dyDescent="0.2">
      <c r="A56" s="126" t="s">
        <v>344</v>
      </c>
      <c r="B56" s="127">
        <v>210803.9</v>
      </c>
      <c r="E56" s="33"/>
      <c r="F56" s="33"/>
      <c r="H56" s="139"/>
    </row>
    <row r="57" spans="1:8" s="128" customFormat="1" ht="12.75" x14ac:dyDescent="0.2">
      <c r="A57" s="133" t="s">
        <v>135</v>
      </c>
      <c r="B57" s="130">
        <v>292305.36</v>
      </c>
      <c r="F57" s="33"/>
      <c r="H57" s="139"/>
    </row>
    <row r="58" spans="1:8" s="128" customFormat="1" ht="12.75" x14ac:dyDescent="0.2">
      <c r="A58" s="126" t="s">
        <v>345</v>
      </c>
      <c r="B58" s="127">
        <v>95870.16</v>
      </c>
      <c r="E58" s="33"/>
      <c r="F58" s="33"/>
      <c r="G58" s="139"/>
      <c r="H58" s="139"/>
    </row>
    <row r="59" spans="1:8" s="128" customFormat="1" ht="12.75" x14ac:dyDescent="0.2">
      <c r="A59" s="131" t="s">
        <v>107</v>
      </c>
      <c r="B59" s="132">
        <v>0</v>
      </c>
      <c r="E59" s="33"/>
      <c r="F59" s="33"/>
      <c r="G59" s="139"/>
      <c r="H59" s="139"/>
    </row>
    <row r="60" spans="1:8" s="128" customFormat="1" ht="12.75" x14ac:dyDescent="0.2">
      <c r="A60" s="126" t="s">
        <v>108</v>
      </c>
      <c r="B60" s="127">
        <v>0</v>
      </c>
      <c r="E60" s="33"/>
      <c r="F60" s="33"/>
      <c r="H60" s="139"/>
    </row>
    <row r="61" spans="1:8" s="128" customFormat="1" ht="12.75" x14ac:dyDescent="0.2">
      <c r="A61" s="131" t="s">
        <v>109</v>
      </c>
      <c r="B61" s="127">
        <v>0</v>
      </c>
      <c r="E61" s="33"/>
      <c r="F61" s="141"/>
      <c r="G61" s="139"/>
      <c r="H61" s="139"/>
    </row>
    <row r="62" spans="1:8" s="128" customFormat="1" ht="25.5" x14ac:dyDescent="0.2">
      <c r="A62" s="126" t="s">
        <v>185</v>
      </c>
      <c r="B62" s="132">
        <v>435046.46</v>
      </c>
      <c r="E62" s="33"/>
      <c r="F62" s="33"/>
      <c r="G62" s="139"/>
      <c r="H62" s="139"/>
    </row>
    <row r="63" spans="1:8" x14ac:dyDescent="0.25">
      <c r="A63" s="17" t="s">
        <v>149</v>
      </c>
      <c r="B63" s="27">
        <f>B31+B41+B42+B43+B46+B44+B45+B47+B49+B48+B51+B58+B53+B50+B56+B52+B59+B60+B61+B62</f>
        <v>11784698.93</v>
      </c>
      <c r="E63" s="40"/>
      <c r="F63" s="48"/>
    </row>
    <row r="64" spans="1:8" ht="4.5" customHeight="1" x14ac:dyDescent="0.25">
      <c r="B64" s="2"/>
      <c r="E64" s="40"/>
      <c r="F64" s="48"/>
      <c r="G64" s="44"/>
    </row>
    <row r="65" spans="1:2" x14ac:dyDescent="0.25">
      <c r="A65" s="17" t="s">
        <v>137</v>
      </c>
      <c r="B65" s="27">
        <f>C28-B63</f>
        <v>2347608.9900000002</v>
      </c>
    </row>
  </sheetData>
  <mergeCells count="4">
    <mergeCell ref="A1:C1"/>
    <mergeCell ref="A3:C3"/>
    <mergeCell ref="A5:A6"/>
    <mergeCell ref="B5:C5"/>
  </mergeCells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scale="8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zoomScaleNormal="100" workbookViewId="0">
      <pane ySplit="3" topLeftCell="A4" activePane="bottomLeft" state="frozen"/>
      <selection sqref="A1:C1"/>
      <selection pane="bottomLeft" sqref="A1:C1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155" t="s">
        <v>97</v>
      </c>
      <c r="B1" s="155"/>
      <c r="C1" s="155"/>
      <c r="D1" s="16"/>
      <c r="E1" s="21"/>
      <c r="F1" s="21"/>
    </row>
    <row r="2" spans="1:8" ht="6.75" customHeight="1" thickBot="1" x14ac:dyDescent="0.3"/>
    <row r="3" spans="1:8" ht="24.75" customHeight="1" thickBot="1" x14ac:dyDescent="0.3">
      <c r="A3" s="159" t="s">
        <v>36</v>
      </c>
      <c r="B3" s="159"/>
      <c r="C3" s="159"/>
      <c r="D3" s="23"/>
      <c r="E3" s="1" t="s">
        <v>91</v>
      </c>
      <c r="F3" s="20"/>
    </row>
    <row r="4" spans="1:8" ht="6" customHeight="1" x14ac:dyDescent="0.25"/>
    <row r="5" spans="1:8" x14ac:dyDescent="0.25">
      <c r="A5" s="153" t="s">
        <v>110</v>
      </c>
      <c r="B5" s="157" t="s">
        <v>145</v>
      </c>
      <c r="C5" s="158"/>
      <c r="E5" s="5"/>
      <c r="F5" s="6"/>
    </row>
    <row r="6" spans="1:8" x14ac:dyDescent="0.25">
      <c r="A6" s="154"/>
      <c r="B6" s="25" t="s">
        <v>98</v>
      </c>
      <c r="C6" s="25" t="s">
        <v>99</v>
      </c>
      <c r="E6" s="5"/>
      <c r="F6" s="6"/>
    </row>
    <row r="7" spans="1:8" s="128" customFormat="1" ht="12.75" x14ac:dyDescent="0.2">
      <c r="A7" s="126" t="s">
        <v>139</v>
      </c>
      <c r="B7" s="127">
        <v>730097.46</v>
      </c>
      <c r="C7" s="135">
        <v>704230.05</v>
      </c>
      <c r="E7" s="33"/>
      <c r="F7" s="36"/>
      <c r="G7" s="36"/>
      <c r="H7" s="139"/>
    </row>
    <row r="8" spans="1:8" s="128" customFormat="1" ht="25.5" x14ac:dyDescent="0.2">
      <c r="A8" s="126" t="s">
        <v>113</v>
      </c>
      <c r="B8" s="127">
        <v>92362.23</v>
      </c>
      <c r="C8" s="135">
        <v>87908.15</v>
      </c>
      <c r="E8" s="33"/>
      <c r="F8" s="33"/>
      <c r="G8" s="33"/>
      <c r="H8" s="139"/>
    </row>
    <row r="9" spans="1:8" s="128" customFormat="1" ht="12.75" x14ac:dyDescent="0.25">
      <c r="A9" s="126" t="s">
        <v>140</v>
      </c>
      <c r="B9" s="135">
        <v>356447.64</v>
      </c>
      <c r="C9" s="135">
        <v>343959.91</v>
      </c>
      <c r="E9" s="33"/>
      <c r="F9" s="36"/>
      <c r="G9" s="36"/>
    </row>
    <row r="10" spans="1:8" s="128" customFormat="1" ht="25.5" x14ac:dyDescent="0.2">
      <c r="A10" s="126" t="s">
        <v>129</v>
      </c>
      <c r="B10" s="127">
        <v>112236.54</v>
      </c>
      <c r="C10" s="135">
        <v>108206.88</v>
      </c>
      <c r="E10" s="33"/>
      <c r="F10" s="36"/>
      <c r="G10" s="36"/>
      <c r="H10" s="139"/>
    </row>
    <row r="11" spans="1:8" s="128" customFormat="1" ht="12.75" x14ac:dyDescent="0.2">
      <c r="A11" s="126" t="s">
        <v>111</v>
      </c>
      <c r="B11" s="127">
        <v>92778.72</v>
      </c>
      <c r="C11" s="135">
        <v>89456.28</v>
      </c>
      <c r="E11" s="33"/>
      <c r="F11" s="36"/>
      <c r="G11" s="36"/>
      <c r="H11" s="139"/>
    </row>
    <row r="12" spans="1:8" s="128" customFormat="1" ht="12.75" x14ac:dyDescent="0.2">
      <c r="A12" s="126" t="s">
        <v>102</v>
      </c>
      <c r="B12" s="127">
        <v>19175.400000000001</v>
      </c>
      <c r="C12" s="135">
        <v>18514.689999999999</v>
      </c>
      <c r="E12" s="33"/>
      <c r="F12" s="36"/>
      <c r="G12" s="36"/>
      <c r="H12" s="139"/>
    </row>
    <row r="13" spans="1:8" s="128" customFormat="1" ht="12.75" x14ac:dyDescent="0.2">
      <c r="A13" s="126" t="s">
        <v>103</v>
      </c>
      <c r="B13" s="127">
        <v>0</v>
      </c>
      <c r="C13" s="135">
        <v>21.18</v>
      </c>
      <c r="E13" s="33"/>
      <c r="F13" s="33"/>
      <c r="G13" s="33"/>
      <c r="H13" s="139"/>
    </row>
    <row r="14" spans="1:8" s="128" customFormat="1" ht="12.75" x14ac:dyDescent="0.2">
      <c r="A14" s="126" t="s">
        <v>112</v>
      </c>
      <c r="B14" s="127">
        <v>171702</v>
      </c>
      <c r="C14" s="135">
        <v>164528.20000000001</v>
      </c>
      <c r="E14" s="33"/>
      <c r="F14" s="36"/>
      <c r="G14" s="36"/>
      <c r="H14" s="139"/>
    </row>
    <row r="15" spans="1:8" s="128" customFormat="1" ht="12.75" x14ac:dyDescent="0.25">
      <c r="A15" s="126" t="s">
        <v>141</v>
      </c>
      <c r="B15" s="135">
        <v>55332</v>
      </c>
      <c r="C15" s="135">
        <v>55332</v>
      </c>
      <c r="E15" s="33"/>
      <c r="F15" s="36"/>
      <c r="G15" s="36"/>
    </row>
    <row r="16" spans="1:8" s="128" customFormat="1" ht="12.75" x14ac:dyDescent="0.25">
      <c r="A16" s="126" t="s">
        <v>114</v>
      </c>
      <c r="B16" s="135">
        <v>200783.28</v>
      </c>
      <c r="C16" s="135">
        <v>193169.01</v>
      </c>
      <c r="E16" s="33"/>
      <c r="F16" s="36"/>
      <c r="G16" s="36"/>
    </row>
    <row r="17" spans="1:8" s="128" customFormat="1" ht="12.75" x14ac:dyDescent="0.25">
      <c r="A17" s="126" t="s">
        <v>142</v>
      </c>
      <c r="B17" s="135">
        <v>0</v>
      </c>
      <c r="C17" s="135">
        <v>0</v>
      </c>
      <c r="E17" s="33"/>
      <c r="F17" s="46"/>
      <c r="G17" s="46"/>
    </row>
    <row r="18" spans="1:8" s="128" customFormat="1" ht="12.75" x14ac:dyDescent="0.2">
      <c r="A18" s="126" t="s">
        <v>115</v>
      </c>
      <c r="B18" s="127">
        <v>271449.78000000003</v>
      </c>
      <c r="C18" s="135">
        <v>266602.26</v>
      </c>
      <c r="E18" s="33"/>
      <c r="F18" s="36"/>
      <c r="G18" s="36"/>
      <c r="H18" s="139"/>
    </row>
    <row r="19" spans="1:8" s="128" customFormat="1" ht="12.75" x14ac:dyDescent="0.25">
      <c r="A19" s="126" t="s">
        <v>372</v>
      </c>
      <c r="B19" s="135">
        <v>71731.679999999993</v>
      </c>
      <c r="C19" s="135">
        <v>66584.89</v>
      </c>
      <c r="E19" s="33"/>
      <c r="F19" s="36"/>
      <c r="G19" s="36"/>
    </row>
    <row r="20" spans="1:8" s="128" customFormat="1" ht="12.75" x14ac:dyDescent="0.25">
      <c r="A20" s="126" t="s">
        <v>143</v>
      </c>
      <c r="B20" s="127">
        <v>0</v>
      </c>
      <c r="C20" s="135">
        <v>0</v>
      </c>
      <c r="E20" s="33"/>
      <c r="F20" s="33"/>
      <c r="G20" s="33"/>
    </row>
    <row r="21" spans="1:8" s="128" customFormat="1" ht="25.5" x14ac:dyDescent="0.25">
      <c r="A21" s="126" t="s">
        <v>116</v>
      </c>
      <c r="B21" s="127">
        <v>578378.94999999995</v>
      </c>
      <c r="C21" s="135">
        <v>540865.09</v>
      </c>
      <c r="E21" s="33"/>
      <c r="F21" s="33"/>
      <c r="G21" s="33"/>
    </row>
    <row r="22" spans="1:8" s="128" customFormat="1" ht="25.5" x14ac:dyDescent="0.25">
      <c r="A22" s="126" t="s">
        <v>117</v>
      </c>
      <c r="B22" s="127">
        <v>2060283.75</v>
      </c>
      <c r="C22" s="135">
        <v>1938739.58</v>
      </c>
      <c r="E22" s="33"/>
      <c r="F22" s="33"/>
      <c r="G22" s="33"/>
    </row>
    <row r="23" spans="1:8" s="128" customFormat="1" ht="12.75" x14ac:dyDescent="0.25">
      <c r="A23" s="126" t="s">
        <v>118</v>
      </c>
      <c r="B23" s="135">
        <v>34404.959999999999</v>
      </c>
      <c r="C23" s="135">
        <v>33256.400000000001</v>
      </c>
      <c r="E23" s="33"/>
      <c r="F23" s="46"/>
      <c r="G23" s="46"/>
    </row>
    <row r="24" spans="1:8" s="128" customFormat="1" ht="12.75" x14ac:dyDescent="0.2">
      <c r="A24" s="126" t="s">
        <v>119</v>
      </c>
      <c r="B24" s="127">
        <v>98539.39</v>
      </c>
      <c r="C24" s="135">
        <v>71400.33</v>
      </c>
      <c r="E24" s="33"/>
      <c r="F24" s="46"/>
      <c r="G24" s="46"/>
      <c r="H24" s="139"/>
    </row>
    <row r="25" spans="1:8" s="128" customFormat="1" ht="12.75" x14ac:dyDescent="0.25">
      <c r="A25" s="126" t="s">
        <v>120</v>
      </c>
      <c r="B25" s="135">
        <v>6421.68</v>
      </c>
      <c r="C25" s="135">
        <v>6421.68</v>
      </c>
      <c r="E25" s="33"/>
      <c r="F25" s="33"/>
      <c r="G25" s="46"/>
    </row>
    <row r="26" spans="1:8" s="128" customFormat="1" ht="12.75" x14ac:dyDescent="0.2">
      <c r="A26" s="126" t="s">
        <v>180</v>
      </c>
      <c r="B26" s="127">
        <v>17845.259999999998</v>
      </c>
      <c r="C26" s="135">
        <v>32683.16</v>
      </c>
      <c r="E26" s="33"/>
      <c r="F26" s="140"/>
      <c r="G26" s="140"/>
      <c r="H26" s="139"/>
    </row>
    <row r="27" spans="1:8" s="128" customFormat="1" ht="12.75" x14ac:dyDescent="0.2">
      <c r="A27" s="126" t="s">
        <v>100</v>
      </c>
      <c r="B27" s="127">
        <v>0</v>
      </c>
      <c r="C27" s="135">
        <v>0</v>
      </c>
      <c r="E27" s="33"/>
      <c r="F27" s="141"/>
      <c r="G27" s="141"/>
      <c r="H27" s="139"/>
    </row>
    <row r="28" spans="1:8" x14ac:dyDescent="0.25">
      <c r="A28" s="17" t="s">
        <v>144</v>
      </c>
      <c r="B28" s="28">
        <f>SUM(B7:B27)</f>
        <v>4969970.7199999988</v>
      </c>
      <c r="C28" s="28">
        <f>SUM(C7:C27)</f>
        <v>4721879.74</v>
      </c>
      <c r="E28" s="34"/>
      <c r="F28" s="47"/>
      <c r="G28" s="47"/>
    </row>
    <row r="29" spans="1:8" ht="15" x14ac:dyDescent="0.25">
      <c r="B29" s="18"/>
      <c r="C29" s="18"/>
    </row>
    <row r="30" spans="1:8" x14ac:dyDescent="0.25">
      <c r="A30" s="25" t="s">
        <v>110</v>
      </c>
      <c r="B30" s="26" t="s">
        <v>146</v>
      </c>
    </row>
    <row r="31" spans="1:8" s="128" customFormat="1" ht="12.75" x14ac:dyDescent="0.2">
      <c r="A31" s="126" t="s">
        <v>147</v>
      </c>
      <c r="B31" s="127">
        <f>SUM(B32:B40)</f>
        <v>673495.1</v>
      </c>
      <c r="E31" s="33"/>
      <c r="F31" s="138"/>
      <c r="G31" s="139"/>
      <c r="H31" s="139"/>
    </row>
    <row r="32" spans="1:8" s="128" customFormat="1" ht="12.75" x14ac:dyDescent="0.2">
      <c r="A32" s="129" t="s">
        <v>121</v>
      </c>
      <c r="B32" s="130">
        <v>120696</v>
      </c>
      <c r="E32" s="33"/>
      <c r="F32" s="46"/>
      <c r="G32" s="139"/>
      <c r="H32" s="139"/>
    </row>
    <row r="33" spans="1:8" s="128" customFormat="1" ht="12.75" x14ac:dyDescent="0.2">
      <c r="A33" s="129" t="s">
        <v>122</v>
      </c>
      <c r="B33" s="130">
        <v>111672</v>
      </c>
      <c r="E33" s="33"/>
      <c r="F33" s="36"/>
      <c r="G33" s="139"/>
      <c r="H33" s="139"/>
    </row>
    <row r="34" spans="1:8" s="128" customFormat="1" ht="25.5" x14ac:dyDescent="0.2">
      <c r="A34" s="129" t="s">
        <v>123</v>
      </c>
      <c r="B34" s="130">
        <v>118158</v>
      </c>
      <c r="E34" s="33"/>
      <c r="F34" s="33"/>
      <c r="G34" s="139"/>
      <c r="H34" s="139"/>
    </row>
    <row r="35" spans="1:8" s="128" customFormat="1" ht="25.5" x14ac:dyDescent="0.2">
      <c r="A35" s="129" t="s">
        <v>124</v>
      </c>
      <c r="B35" s="130">
        <v>14664</v>
      </c>
      <c r="E35" s="33"/>
      <c r="F35" s="33"/>
      <c r="G35" s="139"/>
      <c r="H35" s="139"/>
    </row>
    <row r="36" spans="1:8" s="128" customFormat="1" ht="12.75" x14ac:dyDescent="0.2">
      <c r="A36" s="129" t="s">
        <v>125</v>
      </c>
      <c r="B36" s="130">
        <v>4512</v>
      </c>
      <c r="E36" s="33"/>
      <c r="F36" s="36"/>
      <c r="G36" s="139"/>
      <c r="H36" s="139"/>
    </row>
    <row r="37" spans="1:8" s="128" customFormat="1" ht="12.75" x14ac:dyDescent="0.2">
      <c r="A37" s="129" t="s">
        <v>126</v>
      </c>
      <c r="B37" s="130">
        <v>15898.47</v>
      </c>
      <c r="E37" s="33"/>
      <c r="F37" s="36"/>
      <c r="G37" s="139"/>
      <c r="H37" s="139"/>
    </row>
    <row r="38" spans="1:8" s="128" customFormat="1" ht="12.75" x14ac:dyDescent="0.2">
      <c r="A38" s="129" t="s">
        <v>127</v>
      </c>
      <c r="B38" s="130">
        <v>270992.73</v>
      </c>
      <c r="E38" s="33"/>
      <c r="F38" s="36"/>
      <c r="G38" s="139"/>
      <c r="H38" s="139"/>
    </row>
    <row r="39" spans="1:8" s="128" customFormat="1" ht="12.75" x14ac:dyDescent="0.2">
      <c r="A39" s="129" t="s">
        <v>128</v>
      </c>
      <c r="B39" s="130">
        <v>0</v>
      </c>
      <c r="E39" s="33"/>
      <c r="F39" s="33"/>
      <c r="G39" s="139"/>
      <c r="H39" s="139"/>
    </row>
    <row r="40" spans="1:8" s="128" customFormat="1" ht="25.5" x14ac:dyDescent="0.2">
      <c r="A40" s="129" t="s">
        <v>131</v>
      </c>
      <c r="B40" s="130">
        <v>16901.900000000001</v>
      </c>
      <c r="E40" s="33"/>
      <c r="F40" s="46"/>
      <c r="G40" s="139"/>
      <c r="H40" s="139"/>
    </row>
    <row r="41" spans="1:8" s="128" customFormat="1" ht="12.75" x14ac:dyDescent="0.2">
      <c r="A41" s="126" t="s">
        <v>148</v>
      </c>
      <c r="B41" s="127">
        <v>759994</v>
      </c>
      <c r="E41" s="33"/>
      <c r="F41" s="36"/>
      <c r="G41" s="139"/>
      <c r="H41" s="139"/>
    </row>
    <row r="42" spans="1:8" s="128" customFormat="1" ht="25.5" x14ac:dyDescent="0.2">
      <c r="A42" s="126" t="s">
        <v>101</v>
      </c>
      <c r="B42" s="127">
        <v>112236</v>
      </c>
      <c r="E42" s="33"/>
      <c r="F42" s="46"/>
      <c r="G42" s="139"/>
      <c r="H42" s="139"/>
    </row>
    <row r="43" spans="1:8" s="128" customFormat="1" ht="12.75" x14ac:dyDescent="0.2">
      <c r="A43" s="126" t="s">
        <v>130</v>
      </c>
      <c r="B43" s="127">
        <v>92778</v>
      </c>
      <c r="E43" s="33"/>
      <c r="F43" s="46"/>
      <c r="G43" s="139"/>
      <c r="H43" s="139"/>
    </row>
    <row r="44" spans="1:8" s="128" customFormat="1" ht="12.75" x14ac:dyDescent="0.2">
      <c r="A44" s="126" t="s">
        <v>336</v>
      </c>
      <c r="B44" s="127">
        <v>19176</v>
      </c>
      <c r="E44" s="33"/>
      <c r="F44" s="46"/>
      <c r="G44" s="139"/>
      <c r="H44" s="139"/>
    </row>
    <row r="45" spans="1:8" s="128" customFormat="1" ht="12.75" x14ac:dyDescent="0.2">
      <c r="A45" s="126" t="s">
        <v>337</v>
      </c>
      <c r="B45" s="127">
        <v>0</v>
      </c>
      <c r="E45" s="33"/>
      <c r="F45" s="33"/>
      <c r="G45" s="139"/>
      <c r="H45" s="139"/>
    </row>
    <row r="46" spans="1:8" s="128" customFormat="1" ht="12.75" x14ac:dyDescent="0.2">
      <c r="A46" s="126" t="s">
        <v>338</v>
      </c>
      <c r="B46" s="127">
        <v>180183.79</v>
      </c>
      <c r="E46" s="33"/>
      <c r="F46" s="36"/>
      <c r="G46" s="139"/>
      <c r="H46" s="139"/>
    </row>
    <row r="47" spans="1:8" s="128" customFormat="1" ht="12.75" x14ac:dyDescent="0.2">
      <c r="A47" s="126" t="s">
        <v>104</v>
      </c>
      <c r="B47" s="127">
        <v>0</v>
      </c>
      <c r="E47" s="33"/>
      <c r="F47" s="33"/>
      <c r="G47" s="139"/>
      <c r="H47" s="139"/>
    </row>
    <row r="48" spans="1:8" s="128" customFormat="1" ht="12.75" x14ac:dyDescent="0.2">
      <c r="A48" s="126" t="s">
        <v>339</v>
      </c>
      <c r="B48" s="127">
        <v>200784</v>
      </c>
      <c r="E48" s="33"/>
      <c r="F48" s="46"/>
      <c r="G48" s="139"/>
      <c r="H48" s="139"/>
    </row>
    <row r="49" spans="1:8" s="128" customFormat="1" ht="12.75" x14ac:dyDescent="0.2">
      <c r="A49" s="126" t="s">
        <v>340</v>
      </c>
      <c r="B49" s="127">
        <v>0</v>
      </c>
      <c r="E49" s="33"/>
      <c r="F49" s="33"/>
      <c r="G49" s="139"/>
      <c r="H49" s="139"/>
    </row>
    <row r="50" spans="1:8" s="128" customFormat="1" ht="12.75" x14ac:dyDescent="0.2">
      <c r="A50" s="131" t="s">
        <v>341</v>
      </c>
      <c r="B50" s="127">
        <v>56076</v>
      </c>
      <c r="E50" s="33"/>
      <c r="F50" s="36"/>
      <c r="G50" s="139"/>
      <c r="H50" s="139"/>
    </row>
    <row r="51" spans="1:8" s="128" customFormat="1" ht="12.75" x14ac:dyDescent="0.2">
      <c r="A51" s="126" t="s">
        <v>371</v>
      </c>
      <c r="B51" s="127">
        <v>72775.08</v>
      </c>
      <c r="E51" s="33"/>
      <c r="F51" s="33"/>
      <c r="G51" s="139"/>
      <c r="H51" s="139"/>
    </row>
    <row r="52" spans="1:8" s="128" customFormat="1" ht="12.75" x14ac:dyDescent="0.2">
      <c r="A52" s="131" t="s">
        <v>343</v>
      </c>
      <c r="B52" s="132">
        <v>0</v>
      </c>
      <c r="E52" s="33"/>
      <c r="F52" s="33"/>
      <c r="G52" s="139"/>
      <c r="H52" s="139"/>
    </row>
    <row r="53" spans="1:8" s="128" customFormat="1" ht="25.5" x14ac:dyDescent="0.2">
      <c r="A53" s="126" t="s">
        <v>346</v>
      </c>
      <c r="B53" s="127">
        <v>651335.46</v>
      </c>
      <c r="E53" s="33"/>
      <c r="F53" s="33"/>
      <c r="G53" s="139"/>
      <c r="H53" s="139"/>
    </row>
    <row r="54" spans="1:8" s="128" customFormat="1" ht="12.75" x14ac:dyDescent="0.25">
      <c r="A54" s="133" t="s">
        <v>134</v>
      </c>
      <c r="B54" s="130">
        <v>19202.939999999999</v>
      </c>
      <c r="E54" s="33"/>
      <c r="F54" s="33"/>
    </row>
    <row r="55" spans="1:8" s="128" customFormat="1" ht="12.75" x14ac:dyDescent="0.2">
      <c r="A55" s="133" t="s">
        <v>181</v>
      </c>
      <c r="B55" s="130">
        <v>33280.769999999997</v>
      </c>
      <c r="F55" s="140"/>
      <c r="H55" s="139"/>
    </row>
    <row r="56" spans="1:8" s="128" customFormat="1" ht="12.75" x14ac:dyDescent="0.2">
      <c r="A56" s="126" t="s">
        <v>344</v>
      </c>
      <c r="B56" s="127">
        <v>1985131.02</v>
      </c>
      <c r="E56" s="33"/>
      <c r="F56" s="33"/>
      <c r="H56" s="139"/>
    </row>
    <row r="57" spans="1:8" s="128" customFormat="1" ht="12.75" x14ac:dyDescent="0.2">
      <c r="A57" s="133" t="s">
        <v>135</v>
      </c>
      <c r="B57" s="130">
        <v>39878.519999999997</v>
      </c>
      <c r="F57" s="33"/>
      <c r="H57" s="139"/>
    </row>
    <row r="58" spans="1:8" s="128" customFormat="1" ht="12.75" x14ac:dyDescent="0.2">
      <c r="A58" s="126" t="s">
        <v>345</v>
      </c>
      <c r="B58" s="127">
        <v>33818.639999999999</v>
      </c>
      <c r="E58" s="33"/>
      <c r="F58" s="33"/>
      <c r="G58" s="139"/>
      <c r="H58" s="139"/>
    </row>
    <row r="59" spans="1:8" s="128" customFormat="1" ht="12.75" x14ac:dyDescent="0.2">
      <c r="A59" s="131" t="s">
        <v>107</v>
      </c>
      <c r="B59" s="132">
        <v>0</v>
      </c>
      <c r="E59" s="33"/>
      <c r="F59" s="33"/>
      <c r="G59" s="139"/>
      <c r="H59" s="139"/>
    </row>
    <row r="60" spans="1:8" s="128" customFormat="1" ht="12.75" x14ac:dyDescent="0.2">
      <c r="A60" s="126" t="s">
        <v>108</v>
      </c>
      <c r="B60" s="127">
        <v>0</v>
      </c>
      <c r="E60" s="33"/>
      <c r="F60" s="33"/>
      <c r="H60" s="139"/>
    </row>
    <row r="61" spans="1:8" s="128" customFormat="1" ht="12.75" x14ac:dyDescent="0.2">
      <c r="A61" s="131" t="s">
        <v>109</v>
      </c>
      <c r="B61" s="127">
        <v>0</v>
      </c>
      <c r="E61" s="33"/>
      <c r="F61" s="141"/>
      <c r="G61" s="139"/>
      <c r="H61" s="139"/>
    </row>
    <row r="62" spans="1:8" s="128" customFormat="1" ht="25.5" x14ac:dyDescent="0.2">
      <c r="A62" s="126" t="s">
        <v>185</v>
      </c>
      <c r="B62" s="132">
        <v>87437.119999999995</v>
      </c>
      <c r="E62" s="33"/>
      <c r="F62" s="33"/>
      <c r="G62" s="139"/>
      <c r="H62" s="139"/>
    </row>
    <row r="63" spans="1:8" x14ac:dyDescent="0.25">
      <c r="A63" s="17" t="s">
        <v>149</v>
      </c>
      <c r="B63" s="27">
        <f>B31+B41+B42+B43+B46+B44+B45+B47+B49+B48+B51+B58+B53+B50+B56+B52+B59+B60+B61+B62</f>
        <v>4925220.21</v>
      </c>
      <c r="E63" s="40"/>
      <c r="F63" s="48"/>
    </row>
    <row r="64" spans="1:8" ht="4.5" customHeight="1" x14ac:dyDescent="0.25">
      <c r="B64" s="2"/>
      <c r="E64" s="42"/>
      <c r="F64" s="49"/>
    </row>
    <row r="65" spans="1:2" x14ac:dyDescent="0.25">
      <c r="A65" s="17" t="s">
        <v>137</v>
      </c>
      <c r="B65" s="27">
        <f>C28-B63</f>
        <v>-203340.46999999974</v>
      </c>
    </row>
  </sheetData>
  <mergeCells count="4">
    <mergeCell ref="A1:C1"/>
    <mergeCell ref="A3:C3"/>
    <mergeCell ref="A5:A6"/>
    <mergeCell ref="B5:C5"/>
  </mergeCells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scale="8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zoomScaleNormal="100" workbookViewId="0">
      <pane ySplit="3" topLeftCell="A4" activePane="bottomLeft" state="frozen"/>
      <selection sqref="A1:C1"/>
      <selection pane="bottomLeft" sqref="A1:C1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155" t="s">
        <v>97</v>
      </c>
      <c r="B1" s="155"/>
      <c r="C1" s="155"/>
      <c r="D1" s="16"/>
      <c r="E1" s="21"/>
      <c r="F1" s="21"/>
    </row>
    <row r="2" spans="1:8" ht="6.75" customHeight="1" thickBot="1" x14ac:dyDescent="0.3"/>
    <row r="3" spans="1:8" ht="24.75" customHeight="1" thickBot="1" x14ac:dyDescent="0.3">
      <c r="A3" s="159" t="s">
        <v>37</v>
      </c>
      <c r="B3" s="159"/>
      <c r="C3" s="159"/>
      <c r="D3" s="23"/>
      <c r="E3" s="1" t="s">
        <v>91</v>
      </c>
      <c r="F3" s="20"/>
    </row>
    <row r="4" spans="1:8" ht="6" customHeight="1" x14ac:dyDescent="0.25"/>
    <row r="5" spans="1:8" x14ac:dyDescent="0.25">
      <c r="A5" s="153" t="s">
        <v>110</v>
      </c>
      <c r="B5" s="157" t="s">
        <v>145</v>
      </c>
      <c r="C5" s="158"/>
      <c r="E5" s="5"/>
      <c r="F5" s="6"/>
    </row>
    <row r="6" spans="1:8" x14ac:dyDescent="0.25">
      <c r="A6" s="154"/>
      <c r="B6" s="25" t="s">
        <v>98</v>
      </c>
      <c r="C6" s="25" t="s">
        <v>99</v>
      </c>
      <c r="E6" s="5"/>
      <c r="F6" s="6"/>
    </row>
    <row r="7" spans="1:8" s="128" customFormat="1" ht="12.75" x14ac:dyDescent="0.2">
      <c r="A7" s="126" t="s">
        <v>139</v>
      </c>
      <c r="B7" s="127">
        <v>6012154.3600000003</v>
      </c>
      <c r="C7" s="135">
        <v>5990876.1799999997</v>
      </c>
      <c r="E7" s="33"/>
      <c r="F7" s="36"/>
      <c r="G7" s="139"/>
      <c r="H7" s="139"/>
    </row>
    <row r="8" spans="1:8" s="128" customFormat="1" ht="25.5" x14ac:dyDescent="0.2">
      <c r="A8" s="126" t="s">
        <v>113</v>
      </c>
      <c r="B8" s="127">
        <v>967679.51</v>
      </c>
      <c r="C8" s="135">
        <v>937798.09</v>
      </c>
      <c r="E8" s="33"/>
      <c r="F8" s="33"/>
      <c r="G8" s="33"/>
      <c r="H8" s="139"/>
    </row>
    <row r="9" spans="1:8" s="128" customFormat="1" ht="12.75" x14ac:dyDescent="0.25">
      <c r="A9" s="126" t="s">
        <v>140</v>
      </c>
      <c r="B9" s="135">
        <v>2933964.59</v>
      </c>
      <c r="C9" s="135">
        <v>2930907.9</v>
      </c>
      <c r="E9" s="33"/>
      <c r="F9" s="36"/>
      <c r="G9" s="36"/>
    </row>
    <row r="10" spans="1:8" s="128" customFormat="1" ht="25.5" x14ac:dyDescent="0.2">
      <c r="A10" s="126" t="s">
        <v>129</v>
      </c>
      <c r="B10" s="127">
        <v>924590.8</v>
      </c>
      <c r="C10" s="135">
        <v>919966.13</v>
      </c>
      <c r="E10" s="33"/>
      <c r="F10" s="36"/>
      <c r="G10" s="36"/>
      <c r="H10" s="139"/>
    </row>
    <row r="11" spans="1:8" s="128" customFormat="1" ht="12.75" x14ac:dyDescent="0.2">
      <c r="A11" s="126" t="s">
        <v>111</v>
      </c>
      <c r="B11" s="127">
        <v>763242.35</v>
      </c>
      <c r="C11" s="135">
        <v>759569.8</v>
      </c>
      <c r="E11" s="33"/>
      <c r="F11" s="36"/>
      <c r="G11" s="36"/>
      <c r="H11" s="139"/>
    </row>
    <row r="12" spans="1:8" s="128" customFormat="1" ht="12.75" x14ac:dyDescent="0.2">
      <c r="A12" s="126" t="s">
        <v>102</v>
      </c>
      <c r="B12" s="127">
        <v>157407.48000000001</v>
      </c>
      <c r="C12" s="135">
        <v>158146.21</v>
      </c>
      <c r="E12" s="33"/>
      <c r="F12" s="36"/>
      <c r="G12" s="36"/>
      <c r="H12" s="139"/>
    </row>
    <row r="13" spans="1:8" s="128" customFormat="1" ht="12.75" x14ac:dyDescent="0.2">
      <c r="A13" s="126" t="s">
        <v>103</v>
      </c>
      <c r="B13" s="127">
        <v>0</v>
      </c>
      <c r="C13" s="135">
        <v>0</v>
      </c>
      <c r="E13" s="33"/>
      <c r="F13" s="33"/>
      <c r="G13" s="33"/>
      <c r="H13" s="139"/>
    </row>
    <row r="14" spans="1:8" s="128" customFormat="1" ht="12.75" x14ac:dyDescent="0.2">
      <c r="A14" s="126" t="s">
        <v>112</v>
      </c>
      <c r="B14" s="127">
        <v>1847214.56</v>
      </c>
      <c r="C14" s="135">
        <v>1801293.94</v>
      </c>
      <c r="E14" s="33"/>
      <c r="F14" s="36"/>
      <c r="G14" s="36"/>
      <c r="H14" s="139"/>
    </row>
    <row r="15" spans="1:8" s="128" customFormat="1" ht="12.75" x14ac:dyDescent="0.25">
      <c r="A15" s="126" t="s">
        <v>141</v>
      </c>
      <c r="B15" s="135">
        <v>1777318</v>
      </c>
      <c r="C15" s="135">
        <v>1524701</v>
      </c>
      <c r="E15" s="33"/>
      <c r="F15" s="36"/>
      <c r="G15" s="36"/>
    </row>
    <row r="16" spans="1:8" s="128" customFormat="1" ht="12.75" x14ac:dyDescent="0.25">
      <c r="A16" s="126" t="s">
        <v>114</v>
      </c>
      <c r="B16" s="135">
        <v>1656828.46</v>
      </c>
      <c r="C16" s="135">
        <v>1632985.73</v>
      </c>
      <c r="E16" s="33"/>
      <c r="F16" s="36"/>
      <c r="G16" s="36"/>
    </row>
    <row r="17" spans="1:8" s="128" customFormat="1" ht="12.75" x14ac:dyDescent="0.25">
      <c r="A17" s="126" t="s">
        <v>142</v>
      </c>
      <c r="B17" s="135">
        <v>0</v>
      </c>
      <c r="C17" s="135">
        <v>0</v>
      </c>
      <c r="E17" s="33"/>
      <c r="F17" s="46"/>
      <c r="G17" s="46"/>
    </row>
    <row r="18" spans="1:8" s="128" customFormat="1" ht="12.75" x14ac:dyDescent="0.2">
      <c r="A18" s="126" t="s">
        <v>115</v>
      </c>
      <c r="B18" s="127">
        <v>0</v>
      </c>
      <c r="C18" s="135">
        <v>0</v>
      </c>
      <c r="E18" s="33"/>
      <c r="F18" s="33"/>
      <c r="G18" s="33"/>
      <c r="H18" s="139"/>
    </row>
    <row r="19" spans="1:8" s="128" customFormat="1" ht="12.75" x14ac:dyDescent="0.25">
      <c r="A19" s="126" t="s">
        <v>372</v>
      </c>
      <c r="B19" s="135">
        <v>786195.07</v>
      </c>
      <c r="C19" s="135">
        <v>788536.22</v>
      </c>
      <c r="E19" s="33"/>
      <c r="F19" s="36"/>
      <c r="G19" s="36"/>
    </row>
    <row r="20" spans="1:8" s="128" customFormat="1" ht="12.75" x14ac:dyDescent="0.25">
      <c r="A20" s="126" t="s">
        <v>143</v>
      </c>
      <c r="B20" s="127">
        <v>0</v>
      </c>
      <c r="C20" s="135">
        <v>40.4</v>
      </c>
      <c r="E20" s="33"/>
      <c r="F20" s="33"/>
      <c r="G20" s="33"/>
    </row>
    <row r="21" spans="1:8" s="128" customFormat="1" ht="25.5" x14ac:dyDescent="0.25">
      <c r="A21" s="126" t="s">
        <v>116</v>
      </c>
      <c r="B21" s="127">
        <v>4583221.34</v>
      </c>
      <c r="C21" s="135">
        <v>4455238.1399999997</v>
      </c>
      <c r="E21" s="33"/>
      <c r="F21" s="33"/>
      <c r="G21" s="33"/>
    </row>
    <row r="22" spans="1:8" s="128" customFormat="1" ht="25.5" x14ac:dyDescent="0.25">
      <c r="A22" s="126" t="s">
        <v>117</v>
      </c>
      <c r="B22" s="127">
        <v>15953161.289999999</v>
      </c>
      <c r="C22" s="135">
        <v>15297082.98</v>
      </c>
      <c r="E22" s="33"/>
      <c r="F22" s="33"/>
      <c r="G22" s="33"/>
    </row>
    <row r="23" spans="1:8" s="128" customFormat="1" ht="12.75" x14ac:dyDescent="0.25">
      <c r="A23" s="126" t="s">
        <v>118</v>
      </c>
      <c r="B23" s="135">
        <v>282816.15999999997</v>
      </c>
      <c r="C23" s="135">
        <v>283125.27</v>
      </c>
      <c r="E23" s="33"/>
      <c r="F23" s="46"/>
      <c r="G23" s="46"/>
    </row>
    <row r="24" spans="1:8" s="128" customFormat="1" ht="12.75" x14ac:dyDescent="0.2">
      <c r="A24" s="126" t="s">
        <v>119</v>
      </c>
      <c r="B24" s="127">
        <v>795027.6</v>
      </c>
      <c r="C24" s="135">
        <v>773918.6</v>
      </c>
      <c r="E24" s="33"/>
      <c r="F24" s="46"/>
      <c r="G24" s="46"/>
      <c r="H24" s="139"/>
    </row>
    <row r="25" spans="1:8" s="128" customFormat="1" ht="12.75" x14ac:dyDescent="0.25">
      <c r="A25" s="126" t="s">
        <v>120</v>
      </c>
      <c r="B25" s="135">
        <v>158086.53</v>
      </c>
      <c r="C25" s="135">
        <v>111458.45</v>
      </c>
      <c r="E25" s="33"/>
      <c r="F25" s="33"/>
      <c r="G25" s="46"/>
    </row>
    <row r="26" spans="1:8" s="128" customFormat="1" ht="12.75" x14ac:dyDescent="0.2">
      <c r="A26" s="126" t="s">
        <v>180</v>
      </c>
      <c r="B26" s="127">
        <v>686567.11</v>
      </c>
      <c r="C26" s="135">
        <v>672957.91</v>
      </c>
      <c r="E26" s="33"/>
      <c r="F26" s="140"/>
      <c r="G26" s="140"/>
      <c r="H26" s="139"/>
    </row>
    <row r="27" spans="1:8" s="128" customFormat="1" ht="12.75" x14ac:dyDescent="0.2">
      <c r="A27" s="126" t="s">
        <v>100</v>
      </c>
      <c r="B27" s="127">
        <v>0</v>
      </c>
      <c r="C27" s="135">
        <v>0</v>
      </c>
      <c r="E27" s="33"/>
      <c r="F27" s="141"/>
      <c r="G27" s="141"/>
      <c r="H27" s="139"/>
    </row>
    <row r="28" spans="1:8" x14ac:dyDescent="0.25">
      <c r="A28" s="17" t="s">
        <v>144</v>
      </c>
      <c r="B28" s="28">
        <f>SUM(B7:B27)</f>
        <v>40285475.210000001</v>
      </c>
      <c r="C28" s="28">
        <f>SUM(C7:C27)</f>
        <v>39038602.950000003</v>
      </c>
      <c r="E28" s="34"/>
      <c r="F28" s="47"/>
      <c r="G28" s="47"/>
    </row>
    <row r="29" spans="1:8" ht="15" x14ac:dyDescent="0.25">
      <c r="B29" s="18"/>
      <c r="C29" s="18"/>
    </row>
    <row r="30" spans="1:8" x14ac:dyDescent="0.25">
      <c r="A30" s="25" t="s">
        <v>110</v>
      </c>
      <c r="B30" s="26" t="s">
        <v>146</v>
      </c>
    </row>
    <row r="31" spans="1:8" s="128" customFormat="1" ht="12.75" x14ac:dyDescent="0.2">
      <c r="A31" s="126" t="s">
        <v>147</v>
      </c>
      <c r="B31" s="127">
        <f>SUM(B32:B40)</f>
        <v>5842557.2800000003</v>
      </c>
      <c r="E31" s="33"/>
      <c r="F31" s="138"/>
      <c r="G31" s="139"/>
      <c r="H31" s="139"/>
    </row>
    <row r="32" spans="1:8" s="128" customFormat="1" ht="12.75" x14ac:dyDescent="0.2">
      <c r="A32" s="129" t="s">
        <v>121</v>
      </c>
      <c r="B32" s="130">
        <v>998027.52</v>
      </c>
      <c r="E32" s="33"/>
      <c r="F32" s="46"/>
      <c r="G32" s="139"/>
      <c r="H32" s="139"/>
    </row>
    <row r="33" spans="1:8" s="128" customFormat="1" ht="12.75" x14ac:dyDescent="0.2">
      <c r="A33" s="129" t="s">
        <v>122</v>
      </c>
      <c r="B33" s="130">
        <v>923408.64</v>
      </c>
      <c r="E33" s="33"/>
      <c r="F33" s="36"/>
      <c r="G33" s="139"/>
      <c r="H33" s="139"/>
    </row>
    <row r="34" spans="1:8" s="128" customFormat="1" ht="25.5" x14ac:dyDescent="0.2">
      <c r="A34" s="129" t="s">
        <v>123</v>
      </c>
      <c r="B34" s="130">
        <v>977040.96</v>
      </c>
      <c r="E34" s="33"/>
      <c r="F34" s="33"/>
      <c r="G34" s="139"/>
      <c r="H34" s="139"/>
    </row>
    <row r="35" spans="1:8" s="128" customFormat="1" ht="25.5" x14ac:dyDescent="0.2">
      <c r="A35" s="129" t="s">
        <v>124</v>
      </c>
      <c r="B35" s="130">
        <v>121255.67999999999</v>
      </c>
      <c r="E35" s="33"/>
      <c r="F35" s="33"/>
      <c r="G35" s="139"/>
      <c r="H35" s="139"/>
    </row>
    <row r="36" spans="1:8" s="128" customFormat="1" ht="12.75" x14ac:dyDescent="0.2">
      <c r="A36" s="129" t="s">
        <v>125</v>
      </c>
      <c r="B36" s="130">
        <v>37309.440000000002</v>
      </c>
      <c r="E36" s="33"/>
      <c r="F36" s="36"/>
      <c r="G36" s="139"/>
      <c r="H36" s="139"/>
    </row>
    <row r="37" spans="1:8" s="128" customFormat="1" ht="12.75" x14ac:dyDescent="0.2">
      <c r="A37" s="129" t="s">
        <v>126</v>
      </c>
      <c r="B37" s="130">
        <v>218036.16</v>
      </c>
      <c r="E37" s="33"/>
      <c r="F37" s="36"/>
      <c r="G37" s="139"/>
      <c r="H37" s="139"/>
    </row>
    <row r="38" spans="1:8" s="128" customFormat="1" ht="12.75" x14ac:dyDescent="0.2">
      <c r="A38" s="129" t="s">
        <v>127</v>
      </c>
      <c r="B38" s="130">
        <v>2258513.17</v>
      </c>
      <c r="E38" s="33"/>
      <c r="F38" s="36"/>
      <c r="G38" s="139"/>
      <c r="H38" s="139"/>
    </row>
    <row r="39" spans="1:8" s="128" customFormat="1" ht="12.75" x14ac:dyDescent="0.2">
      <c r="A39" s="129" t="s">
        <v>128</v>
      </c>
      <c r="B39" s="130">
        <v>7678.08</v>
      </c>
      <c r="E39" s="33"/>
      <c r="F39" s="36"/>
      <c r="G39" s="139"/>
      <c r="H39" s="139"/>
    </row>
    <row r="40" spans="1:8" s="128" customFormat="1" ht="25.5" x14ac:dyDescent="0.2">
      <c r="A40" s="129" t="s">
        <v>131</v>
      </c>
      <c r="B40" s="130">
        <v>301287.63</v>
      </c>
      <c r="E40" s="33"/>
      <c r="F40" s="46"/>
      <c r="G40" s="139"/>
      <c r="H40" s="139"/>
    </row>
    <row r="41" spans="1:8" s="128" customFormat="1" ht="12.75" x14ac:dyDescent="0.2">
      <c r="A41" s="126" t="s">
        <v>148</v>
      </c>
      <c r="B41" s="127">
        <v>5595085</v>
      </c>
      <c r="E41" s="33"/>
      <c r="F41" s="36"/>
      <c r="G41" s="139"/>
      <c r="H41" s="139"/>
    </row>
    <row r="42" spans="1:8" s="128" customFormat="1" ht="25.5" x14ac:dyDescent="0.2">
      <c r="A42" s="126" t="s">
        <v>101</v>
      </c>
      <c r="B42" s="127">
        <v>928072.32</v>
      </c>
      <c r="E42" s="33"/>
      <c r="F42" s="46"/>
      <c r="G42" s="139"/>
      <c r="H42" s="139"/>
    </row>
    <row r="43" spans="1:8" s="128" customFormat="1" ht="12.75" x14ac:dyDescent="0.2">
      <c r="A43" s="126" t="s">
        <v>130</v>
      </c>
      <c r="B43" s="127">
        <v>767175.36</v>
      </c>
      <c r="E43" s="33"/>
      <c r="F43" s="46"/>
      <c r="G43" s="139"/>
      <c r="H43" s="139"/>
    </row>
    <row r="44" spans="1:8" s="128" customFormat="1" ht="12.75" x14ac:dyDescent="0.2">
      <c r="A44" s="126" t="s">
        <v>336</v>
      </c>
      <c r="B44" s="127">
        <v>158565.12</v>
      </c>
      <c r="E44" s="33"/>
      <c r="F44" s="46"/>
      <c r="G44" s="139"/>
      <c r="H44" s="139"/>
    </row>
    <row r="45" spans="1:8" s="128" customFormat="1" ht="12.75" x14ac:dyDescent="0.2">
      <c r="A45" s="126" t="s">
        <v>337</v>
      </c>
      <c r="B45" s="127">
        <v>0</v>
      </c>
      <c r="E45" s="33"/>
      <c r="F45" s="33"/>
      <c r="G45" s="139"/>
      <c r="H45" s="139"/>
    </row>
    <row r="46" spans="1:8" s="128" customFormat="1" ht="12.75" x14ac:dyDescent="0.2">
      <c r="A46" s="126" t="s">
        <v>338</v>
      </c>
      <c r="B46" s="127">
        <v>1826452.33</v>
      </c>
      <c r="E46" s="33"/>
      <c r="F46" s="36"/>
      <c r="G46" s="139"/>
      <c r="H46" s="139"/>
    </row>
    <row r="47" spans="1:8" s="128" customFormat="1" ht="12.75" x14ac:dyDescent="0.2">
      <c r="A47" s="126" t="s">
        <v>104</v>
      </c>
      <c r="B47" s="127">
        <v>75234</v>
      </c>
      <c r="E47" s="33"/>
      <c r="F47" s="36"/>
      <c r="G47" s="139"/>
      <c r="H47" s="139"/>
    </row>
    <row r="48" spans="1:8" s="128" customFormat="1" ht="12.75" x14ac:dyDescent="0.2">
      <c r="A48" s="126" t="s">
        <v>339</v>
      </c>
      <c r="B48" s="127">
        <v>1660270.08</v>
      </c>
      <c r="E48" s="33"/>
      <c r="F48" s="46"/>
      <c r="G48" s="139"/>
      <c r="H48" s="139"/>
    </row>
    <row r="49" spans="1:8" s="128" customFormat="1" ht="12.75" x14ac:dyDescent="0.2">
      <c r="A49" s="126" t="s">
        <v>340</v>
      </c>
      <c r="B49" s="127">
        <v>0</v>
      </c>
      <c r="E49" s="33"/>
      <c r="F49" s="33"/>
      <c r="G49" s="139"/>
      <c r="H49" s="139"/>
    </row>
    <row r="50" spans="1:8" s="128" customFormat="1" ht="12.75" x14ac:dyDescent="0.2">
      <c r="A50" s="131" t="s">
        <v>341</v>
      </c>
      <c r="B50" s="127">
        <v>0</v>
      </c>
      <c r="E50" s="33"/>
      <c r="F50" s="33"/>
      <c r="G50" s="139"/>
      <c r="H50" s="139"/>
    </row>
    <row r="51" spans="1:8" s="128" customFormat="1" ht="12.75" x14ac:dyDescent="0.2">
      <c r="A51" s="126" t="s">
        <v>371</v>
      </c>
      <c r="B51" s="127">
        <v>839829.94</v>
      </c>
      <c r="E51" s="33"/>
      <c r="F51" s="33"/>
      <c r="G51" s="139"/>
      <c r="H51" s="139"/>
    </row>
    <row r="52" spans="1:8" s="128" customFormat="1" ht="12.75" x14ac:dyDescent="0.2">
      <c r="A52" s="131" t="s">
        <v>343</v>
      </c>
      <c r="B52" s="132">
        <v>0</v>
      </c>
      <c r="E52" s="33"/>
      <c r="F52" s="33"/>
      <c r="G52" s="139"/>
      <c r="H52" s="139"/>
    </row>
    <row r="53" spans="1:8" s="128" customFormat="1" ht="25.5" x14ac:dyDescent="0.2">
      <c r="A53" s="126" t="s">
        <v>346</v>
      </c>
      <c r="B53" s="127">
        <v>4400646.68</v>
      </c>
      <c r="E53" s="33"/>
      <c r="F53" s="33"/>
      <c r="G53" s="139"/>
      <c r="H53" s="139"/>
    </row>
    <row r="54" spans="1:8" s="128" customFormat="1" ht="12.75" x14ac:dyDescent="0.25">
      <c r="A54" s="133" t="s">
        <v>134</v>
      </c>
      <c r="B54" s="130">
        <v>201430.17</v>
      </c>
      <c r="E54" s="33"/>
      <c r="F54" s="33"/>
    </row>
    <row r="55" spans="1:8" s="128" customFormat="1" ht="12.75" x14ac:dyDescent="0.25">
      <c r="A55" s="133" t="s">
        <v>181</v>
      </c>
      <c r="B55" s="130">
        <v>348894.8</v>
      </c>
      <c r="F55" s="140"/>
    </row>
    <row r="56" spans="1:8" s="128" customFormat="1" ht="12.75" x14ac:dyDescent="0.2">
      <c r="A56" s="126" t="s">
        <v>344</v>
      </c>
      <c r="B56" s="127">
        <v>15533321.199999999</v>
      </c>
      <c r="E56" s="33"/>
      <c r="F56" s="33"/>
      <c r="H56" s="139"/>
    </row>
    <row r="57" spans="1:8" s="128" customFormat="1" ht="12.75" x14ac:dyDescent="0.2">
      <c r="A57" s="133" t="s">
        <v>135</v>
      </c>
      <c r="B57" s="130">
        <v>417354.54</v>
      </c>
      <c r="F57" s="33"/>
      <c r="H57" s="139"/>
    </row>
    <row r="58" spans="1:8" s="128" customFormat="1" ht="12.75" x14ac:dyDescent="0.2">
      <c r="A58" s="126" t="s">
        <v>345</v>
      </c>
      <c r="B58" s="127">
        <v>324382.32</v>
      </c>
      <c r="E58" s="33"/>
      <c r="F58" s="33"/>
      <c r="G58" s="139"/>
      <c r="H58" s="139"/>
    </row>
    <row r="59" spans="1:8" s="128" customFormat="1" ht="12.75" x14ac:dyDescent="0.2">
      <c r="A59" s="131" t="s">
        <v>107</v>
      </c>
      <c r="B59" s="132">
        <v>360480</v>
      </c>
      <c r="E59" s="33"/>
      <c r="F59" s="36"/>
      <c r="G59" s="139"/>
      <c r="H59" s="139"/>
    </row>
    <row r="60" spans="1:8" s="128" customFormat="1" ht="12.75" x14ac:dyDescent="0.2">
      <c r="A60" s="126" t="s">
        <v>108</v>
      </c>
      <c r="B60" s="127">
        <v>71237.84</v>
      </c>
      <c r="E60" s="33"/>
      <c r="F60" s="36"/>
      <c r="H60" s="139"/>
    </row>
    <row r="61" spans="1:8" s="128" customFormat="1" ht="12.75" x14ac:dyDescent="0.2">
      <c r="A61" s="131" t="s">
        <v>109</v>
      </c>
      <c r="B61" s="127">
        <v>0</v>
      </c>
      <c r="E61" s="33"/>
      <c r="F61" s="141"/>
      <c r="G61" s="139"/>
      <c r="H61" s="139"/>
    </row>
    <row r="62" spans="1:8" s="128" customFormat="1" ht="25.5" x14ac:dyDescent="0.2">
      <c r="A62" s="126" t="s">
        <v>185</v>
      </c>
      <c r="B62" s="134">
        <v>0</v>
      </c>
      <c r="E62" s="33"/>
      <c r="F62" s="33"/>
      <c r="G62" s="139"/>
      <c r="H62" s="139"/>
    </row>
    <row r="63" spans="1:8" ht="15" x14ac:dyDescent="0.25">
      <c r="A63" s="17" t="s">
        <v>149</v>
      </c>
      <c r="B63" s="27">
        <f>B31+B41+B42+B43+B46+B44+B45+B47+B49+B48+B51+B58+B53+B50+B56+B52+B59+B60+B61+B62</f>
        <v>38383309.470000006</v>
      </c>
      <c r="E63" s="40"/>
      <c r="F63" s="48"/>
      <c r="H63"/>
    </row>
    <row r="64" spans="1:8" ht="4.5" customHeight="1" x14ac:dyDescent="0.25">
      <c r="B64" s="2"/>
      <c r="E64" s="42"/>
      <c r="F64" s="49"/>
    </row>
    <row r="65" spans="1:2" x14ac:dyDescent="0.25">
      <c r="A65" s="17" t="s">
        <v>137</v>
      </c>
      <c r="B65" s="27">
        <f>C28-B63</f>
        <v>655293.47999999672</v>
      </c>
    </row>
  </sheetData>
  <mergeCells count="4">
    <mergeCell ref="A1:C1"/>
    <mergeCell ref="A3:C3"/>
    <mergeCell ref="A5:A6"/>
    <mergeCell ref="B5:C5"/>
  </mergeCells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scale="8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zoomScaleNormal="100" workbookViewId="0">
      <pane ySplit="3" topLeftCell="A4" activePane="bottomLeft" state="frozen"/>
      <selection sqref="A1:C1"/>
      <selection pane="bottomLeft" sqref="A1:C1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155" t="s">
        <v>97</v>
      </c>
      <c r="B1" s="155"/>
      <c r="C1" s="155"/>
      <c r="D1" s="16"/>
      <c r="E1" s="21"/>
      <c r="F1" s="21"/>
    </row>
    <row r="2" spans="1:8" ht="6.75" customHeight="1" thickBot="1" x14ac:dyDescent="0.3"/>
    <row r="3" spans="1:8" ht="24.75" customHeight="1" thickBot="1" x14ac:dyDescent="0.3">
      <c r="A3" s="159" t="s">
        <v>38</v>
      </c>
      <c r="B3" s="159"/>
      <c r="C3" s="159"/>
      <c r="D3" s="23"/>
      <c r="E3" s="1" t="s">
        <v>91</v>
      </c>
      <c r="F3" s="20"/>
    </row>
    <row r="4" spans="1:8" ht="6" customHeight="1" x14ac:dyDescent="0.25"/>
    <row r="5" spans="1:8" x14ac:dyDescent="0.25">
      <c r="A5" s="153" t="s">
        <v>110</v>
      </c>
      <c r="B5" s="157" t="s">
        <v>145</v>
      </c>
      <c r="C5" s="158"/>
      <c r="E5" s="5"/>
      <c r="F5" s="6"/>
    </row>
    <row r="6" spans="1:8" x14ac:dyDescent="0.25">
      <c r="A6" s="154"/>
      <c r="B6" s="25" t="s">
        <v>98</v>
      </c>
      <c r="C6" s="25" t="s">
        <v>99</v>
      </c>
      <c r="E6" s="5"/>
      <c r="F6" s="6"/>
    </row>
    <row r="7" spans="1:8" s="128" customFormat="1" ht="12.75" x14ac:dyDescent="0.2">
      <c r="A7" s="126" t="s">
        <v>139</v>
      </c>
      <c r="B7" s="127">
        <v>10429570.529999999</v>
      </c>
      <c r="C7" s="135">
        <v>10173797.939999999</v>
      </c>
      <c r="E7" s="33"/>
      <c r="F7" s="36"/>
      <c r="G7" s="36"/>
      <c r="H7" s="139"/>
    </row>
    <row r="8" spans="1:8" s="128" customFormat="1" ht="25.5" x14ac:dyDescent="0.2">
      <c r="A8" s="126" t="s">
        <v>113</v>
      </c>
      <c r="B8" s="127">
        <v>1624534.07</v>
      </c>
      <c r="C8" s="135">
        <v>1553607.65</v>
      </c>
      <c r="E8" s="33"/>
      <c r="F8" s="33"/>
      <c r="G8" s="33"/>
      <c r="H8" s="139"/>
    </row>
    <row r="9" spans="1:8" s="128" customFormat="1" ht="12.75" x14ac:dyDescent="0.25">
      <c r="A9" s="126" t="s">
        <v>140</v>
      </c>
      <c r="B9" s="135">
        <v>5091574.1900000004</v>
      </c>
      <c r="C9" s="135">
        <v>4975062.03</v>
      </c>
      <c r="E9" s="33"/>
      <c r="F9" s="36"/>
      <c r="G9" s="36"/>
    </row>
    <row r="10" spans="1:8" s="128" customFormat="1" ht="25.5" x14ac:dyDescent="0.2">
      <c r="A10" s="126" t="s">
        <v>129</v>
      </c>
      <c r="B10" s="127">
        <v>1603376.34</v>
      </c>
      <c r="C10" s="135">
        <v>1562651.01</v>
      </c>
      <c r="E10" s="33"/>
      <c r="F10" s="36"/>
      <c r="G10" s="36"/>
      <c r="H10" s="139"/>
    </row>
    <row r="11" spans="1:8" s="128" customFormat="1" ht="12.75" x14ac:dyDescent="0.2">
      <c r="A11" s="126" t="s">
        <v>111</v>
      </c>
      <c r="B11" s="127">
        <v>1325397.33</v>
      </c>
      <c r="C11" s="135">
        <v>1291688.1499999999</v>
      </c>
      <c r="E11" s="33"/>
      <c r="F11" s="36"/>
      <c r="G11" s="36"/>
      <c r="H11" s="139"/>
    </row>
    <row r="12" spans="1:8" s="128" customFormat="1" ht="12.75" x14ac:dyDescent="0.2">
      <c r="A12" s="126" t="s">
        <v>102</v>
      </c>
      <c r="B12" s="127">
        <v>273819.09999999998</v>
      </c>
      <c r="C12" s="135">
        <v>268806.99</v>
      </c>
      <c r="E12" s="33"/>
      <c r="F12" s="36"/>
      <c r="G12" s="36"/>
      <c r="H12" s="139"/>
    </row>
    <row r="13" spans="1:8" s="128" customFormat="1" ht="12.75" x14ac:dyDescent="0.2">
      <c r="A13" s="126" t="s">
        <v>103</v>
      </c>
      <c r="B13" s="127">
        <v>0</v>
      </c>
      <c r="C13" s="135">
        <v>0</v>
      </c>
      <c r="E13" s="33"/>
      <c r="F13" s="33"/>
      <c r="G13" s="33"/>
      <c r="H13" s="139"/>
    </row>
    <row r="14" spans="1:8" s="128" customFormat="1" ht="12.75" x14ac:dyDescent="0.2">
      <c r="A14" s="126" t="s">
        <v>112</v>
      </c>
      <c r="B14" s="127">
        <v>2244738.75</v>
      </c>
      <c r="C14" s="135">
        <v>2152628.31</v>
      </c>
      <c r="E14" s="33"/>
      <c r="F14" s="36"/>
      <c r="G14" s="36"/>
      <c r="H14" s="139"/>
    </row>
    <row r="15" spans="1:8" s="128" customFormat="1" ht="12.75" x14ac:dyDescent="0.25">
      <c r="A15" s="126" t="s">
        <v>141</v>
      </c>
      <c r="B15" s="135">
        <v>385130</v>
      </c>
      <c r="C15" s="135">
        <v>248879</v>
      </c>
      <c r="E15" s="33"/>
      <c r="F15" s="36"/>
      <c r="G15" s="36"/>
    </row>
    <row r="16" spans="1:8" s="128" customFormat="1" ht="12.75" x14ac:dyDescent="0.25">
      <c r="A16" s="126" t="s">
        <v>114</v>
      </c>
      <c r="B16" s="135">
        <v>2867350.99</v>
      </c>
      <c r="C16" s="135">
        <v>2776291.24</v>
      </c>
      <c r="E16" s="33"/>
      <c r="F16" s="36"/>
      <c r="G16" s="36"/>
    </row>
    <row r="17" spans="1:8" s="128" customFormat="1" ht="12.75" x14ac:dyDescent="0.25">
      <c r="A17" s="126" t="s">
        <v>142</v>
      </c>
      <c r="B17" s="135">
        <v>0</v>
      </c>
      <c r="C17" s="135">
        <v>0</v>
      </c>
      <c r="E17" s="33"/>
      <c r="F17" s="46"/>
      <c r="G17" s="46"/>
    </row>
    <row r="18" spans="1:8" s="128" customFormat="1" ht="12.75" x14ac:dyDescent="0.2">
      <c r="A18" s="126" t="s">
        <v>115</v>
      </c>
      <c r="B18" s="127">
        <v>0</v>
      </c>
      <c r="C18" s="135">
        <v>0</v>
      </c>
      <c r="E18" s="33"/>
      <c r="F18" s="33"/>
      <c r="G18" s="33"/>
      <c r="H18" s="139"/>
    </row>
    <row r="19" spans="1:8" s="128" customFormat="1" ht="12.75" x14ac:dyDescent="0.25">
      <c r="A19" s="126" t="s">
        <v>372</v>
      </c>
      <c r="B19" s="135">
        <v>1424348.15</v>
      </c>
      <c r="C19" s="135">
        <v>1402418.67</v>
      </c>
      <c r="E19" s="33"/>
      <c r="F19" s="36"/>
      <c r="G19" s="36"/>
    </row>
    <row r="20" spans="1:8" s="128" customFormat="1" ht="12.75" x14ac:dyDescent="0.25">
      <c r="A20" s="126" t="s">
        <v>143</v>
      </c>
      <c r="B20" s="127">
        <v>-108.33</v>
      </c>
      <c r="C20" s="135">
        <v>82.42</v>
      </c>
      <c r="E20" s="33"/>
      <c r="F20" s="33"/>
      <c r="G20" s="33"/>
    </row>
    <row r="21" spans="1:8" s="128" customFormat="1" ht="25.5" x14ac:dyDescent="0.25">
      <c r="A21" s="126" t="s">
        <v>116</v>
      </c>
      <c r="B21" s="127">
        <v>8440525.8499999996</v>
      </c>
      <c r="C21" s="135">
        <v>7942427.6600000001</v>
      </c>
      <c r="E21" s="33"/>
      <c r="F21" s="33"/>
      <c r="G21" s="33"/>
    </row>
    <row r="22" spans="1:8" s="128" customFormat="1" ht="25.5" x14ac:dyDescent="0.25">
      <c r="A22" s="126" t="s">
        <v>117</v>
      </c>
      <c r="B22" s="127">
        <v>26725476.149999999</v>
      </c>
      <c r="C22" s="135">
        <v>25458582.800000001</v>
      </c>
      <c r="E22" s="33"/>
      <c r="F22" s="33"/>
      <c r="G22" s="33"/>
    </row>
    <row r="23" spans="1:8" s="128" customFormat="1" ht="12.75" x14ac:dyDescent="0.25">
      <c r="A23" s="126" t="s">
        <v>118</v>
      </c>
      <c r="B23" s="135">
        <v>491407.15</v>
      </c>
      <c r="C23" s="135">
        <v>479983.45</v>
      </c>
      <c r="E23" s="33"/>
      <c r="F23" s="46"/>
      <c r="G23" s="46"/>
    </row>
    <row r="24" spans="1:8" s="128" customFormat="1" ht="12.75" x14ac:dyDescent="0.2">
      <c r="A24" s="126" t="s">
        <v>119</v>
      </c>
      <c r="B24" s="127">
        <v>1666640.79</v>
      </c>
      <c r="C24" s="135">
        <v>1503702.44</v>
      </c>
      <c r="E24" s="33"/>
      <c r="F24" s="46"/>
      <c r="G24" s="46"/>
      <c r="H24" s="139"/>
    </row>
    <row r="25" spans="1:8" s="128" customFormat="1" ht="12.75" x14ac:dyDescent="0.25">
      <c r="A25" s="126" t="s">
        <v>120</v>
      </c>
      <c r="B25" s="135">
        <v>8812.34</v>
      </c>
      <c r="C25" s="135">
        <v>8812.34</v>
      </c>
      <c r="E25" s="33"/>
      <c r="F25" s="33"/>
      <c r="G25" s="46"/>
    </row>
    <row r="26" spans="1:8" s="128" customFormat="1" ht="12.75" x14ac:dyDescent="0.2">
      <c r="A26" s="126" t="s">
        <v>180</v>
      </c>
      <c r="B26" s="127">
        <v>0</v>
      </c>
      <c r="C26" s="135">
        <v>0</v>
      </c>
      <c r="E26" s="33"/>
      <c r="F26" s="140"/>
      <c r="G26" s="140"/>
      <c r="H26" s="139"/>
    </row>
    <row r="27" spans="1:8" s="128" customFormat="1" ht="12.75" x14ac:dyDescent="0.2">
      <c r="A27" s="126" t="s">
        <v>100</v>
      </c>
      <c r="B27" s="127">
        <v>989289.9</v>
      </c>
      <c r="C27" s="135">
        <v>874402.3</v>
      </c>
      <c r="E27" s="33"/>
      <c r="F27" s="141"/>
      <c r="G27" s="141"/>
      <c r="H27" s="139"/>
    </row>
    <row r="28" spans="1:8" x14ac:dyDescent="0.25">
      <c r="A28" s="17" t="s">
        <v>144</v>
      </c>
      <c r="B28" s="28">
        <f>SUM(B7:B27)</f>
        <v>65591883.300000004</v>
      </c>
      <c r="C28" s="28">
        <f>SUM(C7:C27)</f>
        <v>62673824.400000006</v>
      </c>
      <c r="E28" s="34"/>
      <c r="F28" s="47"/>
      <c r="G28" s="47"/>
    </row>
    <row r="29" spans="1:8" ht="15" x14ac:dyDescent="0.25">
      <c r="B29" s="18"/>
      <c r="C29" s="18"/>
    </row>
    <row r="30" spans="1:8" x14ac:dyDescent="0.25">
      <c r="A30" s="25" t="s">
        <v>110</v>
      </c>
      <c r="B30" s="26" t="s">
        <v>146</v>
      </c>
    </row>
    <row r="31" spans="1:8" s="128" customFormat="1" ht="12.75" x14ac:dyDescent="0.2">
      <c r="A31" s="126" t="s">
        <v>147</v>
      </c>
      <c r="B31" s="127">
        <f>SUM(B32:B40)</f>
        <v>10275513.67</v>
      </c>
      <c r="E31" s="33"/>
      <c r="F31" s="138"/>
      <c r="G31" s="139"/>
      <c r="H31" s="139"/>
    </row>
    <row r="32" spans="1:8" s="128" customFormat="1" ht="12.75" x14ac:dyDescent="0.2">
      <c r="A32" s="129" t="s">
        <v>121</v>
      </c>
      <c r="B32" s="130">
        <v>1725464.88</v>
      </c>
      <c r="E32" s="33"/>
      <c r="F32" s="46"/>
      <c r="G32" s="139"/>
      <c r="H32" s="139"/>
    </row>
    <row r="33" spans="1:8" s="128" customFormat="1" ht="12.75" x14ac:dyDescent="0.2">
      <c r="A33" s="129" t="s">
        <v>122</v>
      </c>
      <c r="B33" s="130">
        <v>1596458.16</v>
      </c>
      <c r="E33" s="33"/>
      <c r="F33" s="36"/>
      <c r="G33" s="139"/>
      <c r="H33" s="139"/>
    </row>
    <row r="34" spans="1:8" s="128" customFormat="1" ht="25.5" x14ac:dyDescent="0.2">
      <c r="A34" s="129" t="s">
        <v>123</v>
      </c>
      <c r="B34" s="130">
        <v>1689181.74</v>
      </c>
      <c r="E34" s="33"/>
      <c r="F34" s="33"/>
      <c r="G34" s="139"/>
      <c r="H34" s="139"/>
    </row>
    <row r="35" spans="1:8" s="128" customFormat="1" ht="25.5" x14ac:dyDescent="0.2">
      <c r="A35" s="129" t="s">
        <v>124</v>
      </c>
      <c r="B35" s="130">
        <v>209635.92</v>
      </c>
      <c r="E35" s="33"/>
      <c r="F35" s="33"/>
      <c r="G35" s="139"/>
      <c r="H35" s="139"/>
    </row>
    <row r="36" spans="1:8" s="128" customFormat="1" ht="12.75" x14ac:dyDescent="0.2">
      <c r="A36" s="129" t="s">
        <v>125</v>
      </c>
      <c r="B36" s="130">
        <v>64503.360000000001</v>
      </c>
      <c r="E36" s="33"/>
      <c r="F36" s="36"/>
      <c r="G36" s="139"/>
      <c r="H36" s="139"/>
    </row>
    <row r="37" spans="1:8" s="128" customFormat="1" ht="12.75" x14ac:dyDescent="0.2">
      <c r="A37" s="129" t="s">
        <v>126</v>
      </c>
      <c r="B37" s="130">
        <v>152171.07</v>
      </c>
      <c r="E37" s="33"/>
      <c r="F37" s="36"/>
      <c r="G37" s="139"/>
      <c r="H37" s="139"/>
    </row>
    <row r="38" spans="1:8" s="128" customFormat="1" ht="12.75" x14ac:dyDescent="0.2">
      <c r="A38" s="129" t="s">
        <v>127</v>
      </c>
      <c r="B38" s="130">
        <v>4622747.09</v>
      </c>
      <c r="E38" s="33"/>
      <c r="F38" s="36"/>
      <c r="G38" s="139"/>
      <c r="H38" s="139"/>
    </row>
    <row r="39" spans="1:8" s="128" customFormat="1" ht="12.75" x14ac:dyDescent="0.2">
      <c r="A39" s="129" t="s">
        <v>128</v>
      </c>
      <c r="B39" s="130">
        <v>0</v>
      </c>
      <c r="E39" s="33"/>
      <c r="F39" s="33"/>
      <c r="G39" s="139"/>
      <c r="H39" s="139"/>
    </row>
    <row r="40" spans="1:8" s="128" customFormat="1" ht="25.5" x14ac:dyDescent="0.2">
      <c r="A40" s="129" t="s">
        <v>131</v>
      </c>
      <c r="B40" s="130">
        <v>215351.45</v>
      </c>
      <c r="E40" s="33"/>
      <c r="F40" s="46"/>
      <c r="G40" s="139"/>
      <c r="H40" s="139"/>
    </row>
    <row r="41" spans="1:8" s="128" customFormat="1" ht="12.75" x14ac:dyDescent="0.2">
      <c r="A41" s="126" t="s">
        <v>148</v>
      </c>
      <c r="B41" s="127">
        <v>1427314</v>
      </c>
      <c r="E41" s="33"/>
      <c r="F41" s="36"/>
      <c r="G41" s="139"/>
      <c r="H41" s="139"/>
    </row>
    <row r="42" spans="1:8" s="128" customFormat="1" ht="25.5" x14ac:dyDescent="0.2">
      <c r="A42" s="126" t="s">
        <v>101</v>
      </c>
      <c r="B42" s="127">
        <v>1604521.08</v>
      </c>
      <c r="E42" s="33"/>
      <c r="F42" s="46"/>
      <c r="G42" s="139"/>
      <c r="H42" s="139"/>
    </row>
    <row r="43" spans="1:8" s="128" customFormat="1" ht="12.75" x14ac:dyDescent="0.2">
      <c r="A43" s="126" t="s">
        <v>130</v>
      </c>
      <c r="B43" s="127">
        <v>1326350.3400000001</v>
      </c>
      <c r="E43" s="33"/>
      <c r="F43" s="46"/>
      <c r="G43" s="139"/>
      <c r="H43" s="139"/>
    </row>
    <row r="44" spans="1:8" s="128" customFormat="1" ht="12.75" x14ac:dyDescent="0.2">
      <c r="A44" s="126" t="s">
        <v>336</v>
      </c>
      <c r="B44" s="127">
        <v>274139.28000000003</v>
      </c>
      <c r="E44" s="33"/>
      <c r="F44" s="46"/>
      <c r="G44" s="139"/>
      <c r="H44" s="139"/>
    </row>
    <row r="45" spans="1:8" s="128" customFormat="1" ht="12.75" x14ac:dyDescent="0.2">
      <c r="A45" s="126" t="s">
        <v>337</v>
      </c>
      <c r="B45" s="127">
        <v>0</v>
      </c>
      <c r="E45" s="33"/>
      <c r="F45" s="33"/>
      <c r="G45" s="139"/>
      <c r="H45" s="139"/>
    </row>
    <row r="46" spans="1:8" s="128" customFormat="1" ht="12.75" x14ac:dyDescent="0.2">
      <c r="A46" s="126" t="s">
        <v>338</v>
      </c>
      <c r="B46" s="127">
        <v>2294961.52</v>
      </c>
      <c r="E46" s="33"/>
      <c r="F46" s="36"/>
      <c r="G46" s="139"/>
      <c r="H46" s="139"/>
    </row>
    <row r="47" spans="1:8" s="128" customFormat="1" ht="12.75" x14ac:dyDescent="0.2">
      <c r="A47" s="126" t="s">
        <v>104</v>
      </c>
      <c r="B47" s="127">
        <v>108336.96000000001</v>
      </c>
      <c r="E47" s="33"/>
      <c r="F47" s="36"/>
      <c r="G47" s="139"/>
      <c r="H47" s="139"/>
    </row>
    <row r="48" spans="1:8" s="128" customFormat="1" ht="12.75" x14ac:dyDescent="0.2">
      <c r="A48" s="126" t="s">
        <v>339</v>
      </c>
      <c r="B48" s="127">
        <v>2870399.52</v>
      </c>
      <c r="E48" s="33"/>
      <c r="F48" s="46"/>
      <c r="G48" s="139"/>
      <c r="H48" s="139"/>
    </row>
    <row r="49" spans="1:8" s="128" customFormat="1" ht="12.75" x14ac:dyDescent="0.2">
      <c r="A49" s="126" t="s">
        <v>340</v>
      </c>
      <c r="B49" s="127">
        <v>0</v>
      </c>
      <c r="E49" s="33"/>
      <c r="F49" s="33"/>
      <c r="G49" s="139"/>
      <c r="H49" s="139"/>
    </row>
    <row r="50" spans="1:8" s="128" customFormat="1" ht="12.75" x14ac:dyDescent="0.2">
      <c r="A50" s="131" t="s">
        <v>341</v>
      </c>
      <c r="B50" s="127">
        <v>0</v>
      </c>
      <c r="E50" s="33"/>
      <c r="F50" s="33"/>
      <c r="G50" s="139"/>
      <c r="H50" s="139"/>
    </row>
    <row r="51" spans="1:8" s="128" customFormat="1" ht="12.75" x14ac:dyDescent="0.2">
      <c r="A51" s="126" t="s">
        <v>371</v>
      </c>
      <c r="B51" s="127">
        <v>1434163.72</v>
      </c>
      <c r="E51" s="33"/>
      <c r="F51" s="33"/>
      <c r="G51" s="139"/>
      <c r="H51" s="139"/>
    </row>
    <row r="52" spans="1:8" s="128" customFormat="1" ht="12.75" x14ac:dyDescent="0.2">
      <c r="A52" s="131" t="s">
        <v>343</v>
      </c>
      <c r="B52" s="132">
        <v>-108.33</v>
      </c>
      <c r="E52" s="33"/>
      <c r="F52" s="33"/>
      <c r="G52" s="139"/>
      <c r="H52" s="139"/>
    </row>
    <row r="53" spans="1:8" s="128" customFormat="1" ht="25.5" x14ac:dyDescent="0.2">
      <c r="A53" s="126" t="s">
        <v>346</v>
      </c>
      <c r="B53" s="127">
        <v>9195481.6799999997</v>
      </c>
      <c r="E53" s="33"/>
      <c r="F53" s="33"/>
      <c r="G53" s="139"/>
      <c r="H53" s="139"/>
    </row>
    <row r="54" spans="1:8" s="128" customFormat="1" ht="12.75" x14ac:dyDescent="0.25">
      <c r="A54" s="133" t="s">
        <v>134</v>
      </c>
      <c r="B54" s="130">
        <v>338285.3</v>
      </c>
      <c r="E54" s="33"/>
      <c r="F54" s="33"/>
    </row>
    <row r="55" spans="1:8" s="128" customFormat="1" ht="12.75" x14ac:dyDescent="0.25">
      <c r="A55" s="133" t="s">
        <v>181</v>
      </c>
      <c r="B55" s="130">
        <v>585292.03</v>
      </c>
      <c r="F55" s="140"/>
    </row>
    <row r="56" spans="1:8" s="128" customFormat="1" ht="12.75" x14ac:dyDescent="0.2">
      <c r="A56" s="126" t="s">
        <v>344</v>
      </c>
      <c r="B56" s="127">
        <v>25590784.09</v>
      </c>
      <c r="E56" s="33"/>
      <c r="F56" s="33"/>
      <c r="H56" s="139"/>
    </row>
    <row r="57" spans="1:8" s="128" customFormat="1" ht="12.75" x14ac:dyDescent="0.2">
      <c r="A57" s="133" t="s">
        <v>135</v>
      </c>
      <c r="B57" s="130">
        <v>700956.74</v>
      </c>
      <c r="F57" s="33"/>
      <c r="H57" s="139"/>
    </row>
    <row r="58" spans="1:8" s="128" customFormat="1" ht="12.75" x14ac:dyDescent="0.2">
      <c r="A58" s="126" t="s">
        <v>345</v>
      </c>
      <c r="B58" s="127">
        <v>200423.04000000001</v>
      </c>
      <c r="E58" s="33"/>
      <c r="F58" s="33"/>
      <c r="G58" s="139"/>
      <c r="H58" s="139"/>
    </row>
    <row r="59" spans="1:8" s="128" customFormat="1" ht="12.75" x14ac:dyDescent="0.2">
      <c r="A59" s="131" t="s">
        <v>107</v>
      </c>
      <c r="B59" s="132">
        <v>0</v>
      </c>
      <c r="E59" s="33"/>
      <c r="F59" s="33"/>
      <c r="G59" s="139"/>
      <c r="H59" s="139"/>
    </row>
    <row r="60" spans="1:8" s="128" customFormat="1" ht="12.75" x14ac:dyDescent="0.2">
      <c r="A60" s="126" t="s">
        <v>108</v>
      </c>
      <c r="B60" s="127">
        <v>39901.17</v>
      </c>
      <c r="E60" s="33"/>
      <c r="F60" s="36"/>
      <c r="H60" s="139"/>
    </row>
    <row r="61" spans="1:8" s="128" customFormat="1" ht="12.75" x14ac:dyDescent="0.2">
      <c r="A61" s="131" t="s">
        <v>109</v>
      </c>
      <c r="B61" s="127">
        <v>989289.9</v>
      </c>
      <c r="E61" s="33"/>
      <c r="F61" s="141"/>
      <c r="G61" s="139"/>
      <c r="H61" s="139"/>
    </row>
    <row r="62" spans="1:8" s="128" customFormat="1" ht="25.5" x14ac:dyDescent="0.2">
      <c r="A62" s="126" t="s">
        <v>185</v>
      </c>
      <c r="B62" s="134">
        <v>0</v>
      </c>
      <c r="E62" s="33"/>
      <c r="F62" s="33"/>
      <c r="G62" s="139"/>
      <c r="H62" s="139"/>
    </row>
    <row r="63" spans="1:8" ht="15" x14ac:dyDescent="0.25">
      <c r="A63" s="17" t="s">
        <v>149</v>
      </c>
      <c r="B63" s="27">
        <f>B31+B41+B42+B43+B46+B44+B45+B47+B49+B48+B51+B58+B53+B50+B56+B52+B59+B60+B61+B62</f>
        <v>57631471.640000001</v>
      </c>
      <c r="E63" s="40"/>
      <c r="F63" s="48"/>
      <c r="H63"/>
    </row>
    <row r="64" spans="1:8" ht="4.5" customHeight="1" x14ac:dyDescent="0.25">
      <c r="B64" s="2"/>
      <c r="E64" s="40"/>
      <c r="F64" s="48"/>
    </row>
    <row r="65" spans="1:2" x14ac:dyDescent="0.25">
      <c r="A65" s="17" t="s">
        <v>137</v>
      </c>
      <c r="B65" s="27">
        <f>C28-B63</f>
        <v>5042352.7600000054</v>
      </c>
    </row>
  </sheetData>
  <mergeCells count="4">
    <mergeCell ref="A1:C1"/>
    <mergeCell ref="A3:C3"/>
    <mergeCell ref="A5:A6"/>
    <mergeCell ref="B5:C5"/>
  </mergeCells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scale="8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zoomScaleNormal="100" workbookViewId="0">
      <pane ySplit="3" topLeftCell="A4" activePane="bottomLeft" state="frozen"/>
      <selection sqref="A1:C1"/>
      <selection pane="bottomLeft" sqref="A1:C1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155" t="s">
        <v>97</v>
      </c>
      <c r="B1" s="155"/>
      <c r="C1" s="155"/>
      <c r="D1" s="16"/>
      <c r="E1" s="21"/>
      <c r="F1" s="21"/>
    </row>
    <row r="2" spans="1:8" ht="6.75" customHeight="1" thickBot="1" x14ac:dyDescent="0.3"/>
    <row r="3" spans="1:8" ht="24.75" customHeight="1" thickBot="1" x14ac:dyDescent="0.3">
      <c r="A3" s="159" t="s">
        <v>39</v>
      </c>
      <c r="B3" s="159"/>
      <c r="C3" s="159"/>
      <c r="D3" s="23"/>
      <c r="E3" s="1" t="s">
        <v>91</v>
      </c>
      <c r="F3" s="20"/>
    </row>
    <row r="4" spans="1:8" ht="6" customHeight="1" x14ac:dyDescent="0.25"/>
    <row r="5" spans="1:8" x14ac:dyDescent="0.25">
      <c r="A5" s="153" t="s">
        <v>110</v>
      </c>
      <c r="B5" s="157" t="s">
        <v>145</v>
      </c>
      <c r="C5" s="158"/>
      <c r="E5" s="5"/>
      <c r="F5" s="6"/>
    </row>
    <row r="6" spans="1:8" x14ac:dyDescent="0.25">
      <c r="A6" s="154"/>
      <c r="B6" s="25" t="s">
        <v>98</v>
      </c>
      <c r="C6" s="25" t="s">
        <v>99</v>
      </c>
      <c r="E6" s="5"/>
      <c r="F6" s="6"/>
    </row>
    <row r="7" spans="1:8" s="128" customFormat="1" ht="12.75" x14ac:dyDescent="0.2">
      <c r="A7" s="126" t="s">
        <v>139</v>
      </c>
      <c r="B7" s="127">
        <v>2592694.7599999998</v>
      </c>
      <c r="C7" s="135">
        <v>2615426.0099999998</v>
      </c>
      <c r="E7" s="33"/>
      <c r="F7" s="36"/>
      <c r="G7" s="36"/>
      <c r="H7" s="139"/>
    </row>
    <row r="8" spans="1:8" s="128" customFormat="1" ht="25.5" x14ac:dyDescent="0.2">
      <c r="A8" s="126" t="s">
        <v>113</v>
      </c>
      <c r="B8" s="127">
        <v>245517.34</v>
      </c>
      <c r="C8" s="135">
        <v>237706.29</v>
      </c>
      <c r="E8" s="33"/>
      <c r="F8" s="33"/>
      <c r="G8" s="33"/>
      <c r="H8" s="139"/>
    </row>
    <row r="9" spans="1:8" s="128" customFormat="1" ht="12.75" x14ac:dyDescent="0.25">
      <c r="A9" s="126" t="s">
        <v>140</v>
      </c>
      <c r="B9" s="135">
        <v>1265805.76</v>
      </c>
      <c r="C9" s="135">
        <v>1284266.26</v>
      </c>
      <c r="E9" s="33"/>
      <c r="F9" s="36"/>
      <c r="G9" s="36"/>
    </row>
    <row r="10" spans="1:8" s="128" customFormat="1" ht="25.5" x14ac:dyDescent="0.2">
      <c r="A10" s="126" t="s">
        <v>129</v>
      </c>
      <c r="B10" s="127">
        <v>398567.86</v>
      </c>
      <c r="C10" s="135">
        <v>401370.85</v>
      </c>
      <c r="E10" s="33"/>
      <c r="F10" s="36"/>
      <c r="G10" s="36"/>
      <c r="H10" s="139"/>
    </row>
    <row r="11" spans="1:8" s="128" customFormat="1" ht="12.75" x14ac:dyDescent="0.2">
      <c r="A11" s="126" t="s">
        <v>111</v>
      </c>
      <c r="B11" s="127">
        <v>329470.08000000002</v>
      </c>
      <c r="C11" s="135">
        <v>331613.89</v>
      </c>
      <c r="E11" s="33"/>
      <c r="F11" s="36"/>
      <c r="G11" s="36"/>
      <c r="H11" s="139"/>
    </row>
    <row r="12" spans="1:8" s="128" customFormat="1" ht="12.75" x14ac:dyDescent="0.2">
      <c r="A12" s="126" t="s">
        <v>102</v>
      </c>
      <c r="B12" s="127">
        <v>156.06</v>
      </c>
      <c r="C12" s="135">
        <v>156.06</v>
      </c>
      <c r="E12" s="33"/>
      <c r="F12" s="33"/>
      <c r="G12" s="33"/>
      <c r="H12" s="139"/>
    </row>
    <row r="13" spans="1:8" s="128" customFormat="1" ht="12.75" x14ac:dyDescent="0.2">
      <c r="A13" s="126" t="s">
        <v>103</v>
      </c>
      <c r="B13" s="127">
        <v>0</v>
      </c>
      <c r="C13" s="135">
        <v>0</v>
      </c>
      <c r="E13" s="33"/>
      <c r="F13" s="33"/>
      <c r="G13" s="33"/>
      <c r="H13" s="139"/>
    </row>
    <row r="14" spans="1:8" s="128" customFormat="1" ht="12.75" x14ac:dyDescent="0.2">
      <c r="A14" s="126" t="s">
        <v>112</v>
      </c>
      <c r="B14" s="127">
        <v>660093.97</v>
      </c>
      <c r="C14" s="135">
        <v>654452.25</v>
      </c>
      <c r="E14" s="33"/>
      <c r="F14" s="36"/>
      <c r="G14" s="36"/>
      <c r="H14" s="139"/>
    </row>
    <row r="15" spans="1:8" s="128" customFormat="1" ht="12.75" x14ac:dyDescent="0.25">
      <c r="A15" s="126" t="s">
        <v>141</v>
      </c>
      <c r="B15" s="135">
        <v>800</v>
      </c>
      <c r="C15" s="135">
        <v>800</v>
      </c>
      <c r="E15" s="33"/>
      <c r="F15" s="33"/>
      <c r="G15" s="33"/>
    </row>
    <row r="16" spans="1:8" s="128" customFormat="1" ht="12.75" x14ac:dyDescent="0.25">
      <c r="A16" s="126" t="s">
        <v>114</v>
      </c>
      <c r="B16" s="135">
        <v>713009.7</v>
      </c>
      <c r="C16" s="135">
        <v>703512.73</v>
      </c>
      <c r="E16" s="33"/>
      <c r="F16" s="36"/>
      <c r="G16" s="36"/>
    </row>
    <row r="17" spans="1:8" s="128" customFormat="1" ht="12.75" x14ac:dyDescent="0.25">
      <c r="A17" s="126" t="s">
        <v>142</v>
      </c>
      <c r="B17" s="135">
        <v>0</v>
      </c>
      <c r="C17" s="135">
        <v>0</v>
      </c>
      <c r="E17" s="33"/>
      <c r="F17" s="46"/>
      <c r="G17" s="46"/>
    </row>
    <row r="18" spans="1:8" s="128" customFormat="1" ht="12.75" x14ac:dyDescent="0.2">
      <c r="A18" s="126" t="s">
        <v>115</v>
      </c>
      <c r="B18" s="127">
        <v>0</v>
      </c>
      <c r="C18" s="135">
        <v>0</v>
      </c>
      <c r="E18" s="33"/>
      <c r="F18" s="33"/>
      <c r="G18" s="33"/>
      <c r="H18" s="139"/>
    </row>
    <row r="19" spans="1:8" s="128" customFormat="1" ht="12.75" x14ac:dyDescent="0.25">
      <c r="A19" s="126" t="s">
        <v>372</v>
      </c>
      <c r="B19" s="135">
        <v>285148.09000000003</v>
      </c>
      <c r="C19" s="135">
        <v>292096.57</v>
      </c>
      <c r="E19" s="33"/>
      <c r="F19" s="36"/>
      <c r="G19" s="36"/>
    </row>
    <row r="20" spans="1:8" s="128" customFormat="1" ht="12.75" x14ac:dyDescent="0.25">
      <c r="A20" s="126" t="s">
        <v>143</v>
      </c>
      <c r="B20" s="127">
        <v>0</v>
      </c>
      <c r="C20" s="135">
        <v>0</v>
      </c>
      <c r="E20" s="33"/>
      <c r="F20" s="33"/>
      <c r="G20" s="33"/>
    </row>
    <row r="21" spans="1:8" s="128" customFormat="1" ht="25.5" x14ac:dyDescent="0.25">
      <c r="A21" s="126" t="s">
        <v>116</v>
      </c>
      <c r="B21" s="127">
        <v>2146300.1</v>
      </c>
      <c r="C21" s="135">
        <v>2148179.44</v>
      </c>
      <c r="E21" s="33"/>
      <c r="F21" s="33"/>
      <c r="G21" s="33"/>
    </row>
    <row r="22" spans="1:8" s="128" customFormat="1" ht="25.5" x14ac:dyDescent="0.25">
      <c r="A22" s="126" t="s">
        <v>117</v>
      </c>
      <c r="B22" s="127">
        <v>7022536.5999999996</v>
      </c>
      <c r="C22" s="135">
        <v>7004874.9299999997</v>
      </c>
      <c r="E22" s="33"/>
      <c r="F22" s="33"/>
      <c r="G22" s="33"/>
    </row>
    <row r="23" spans="1:8" s="128" customFormat="1" ht="12.75" x14ac:dyDescent="0.25">
      <c r="A23" s="126" t="s">
        <v>118</v>
      </c>
      <c r="B23" s="135">
        <v>122175.93</v>
      </c>
      <c r="C23" s="135">
        <v>123947.1</v>
      </c>
      <c r="E23" s="33"/>
      <c r="F23" s="46"/>
      <c r="G23" s="46"/>
    </row>
    <row r="24" spans="1:8" s="128" customFormat="1" ht="12.75" x14ac:dyDescent="0.2">
      <c r="A24" s="126" t="s">
        <v>119</v>
      </c>
      <c r="B24" s="127">
        <v>418759.96</v>
      </c>
      <c r="C24" s="135">
        <v>365327.13</v>
      </c>
      <c r="E24" s="33"/>
      <c r="F24" s="46"/>
      <c r="G24" s="46"/>
      <c r="H24" s="139"/>
    </row>
    <row r="25" spans="1:8" s="128" customFormat="1" ht="12.75" x14ac:dyDescent="0.25">
      <c r="A25" s="126" t="s">
        <v>120</v>
      </c>
      <c r="B25" s="135">
        <v>4406.17</v>
      </c>
      <c r="C25" s="135">
        <v>4406.17</v>
      </c>
      <c r="E25" s="33"/>
      <c r="F25" s="33"/>
      <c r="G25" s="46"/>
    </row>
    <row r="26" spans="1:8" s="128" customFormat="1" ht="12.75" x14ac:dyDescent="0.2">
      <c r="A26" s="126" t="s">
        <v>180</v>
      </c>
      <c r="B26" s="127">
        <v>11610.36</v>
      </c>
      <c r="C26" s="135">
        <v>14673.75</v>
      </c>
      <c r="E26" s="33"/>
      <c r="F26" s="140"/>
      <c r="G26" s="140"/>
      <c r="H26" s="139"/>
    </row>
    <row r="27" spans="1:8" s="128" customFormat="1" ht="12.75" x14ac:dyDescent="0.2">
      <c r="A27" s="126" t="s">
        <v>100</v>
      </c>
      <c r="B27" s="127">
        <v>0</v>
      </c>
      <c r="C27" s="135">
        <v>0</v>
      </c>
      <c r="E27" s="33"/>
      <c r="F27" s="141"/>
      <c r="G27" s="141"/>
      <c r="H27" s="139"/>
    </row>
    <row r="28" spans="1:8" x14ac:dyDescent="0.25">
      <c r="A28" s="17" t="s">
        <v>144</v>
      </c>
      <c r="B28" s="28">
        <f>SUM(B7:B27)</f>
        <v>16217052.739999998</v>
      </c>
      <c r="C28" s="28">
        <f>SUM(C7:C27)</f>
        <v>16182809.429999998</v>
      </c>
      <c r="E28" s="34"/>
      <c r="F28" s="47"/>
      <c r="G28" s="47"/>
    </row>
    <row r="29" spans="1:8" ht="15" x14ac:dyDescent="0.25">
      <c r="B29" s="18"/>
      <c r="C29" s="18"/>
      <c r="E29"/>
      <c r="F29" s="35"/>
      <c r="G29" s="35"/>
      <c r="H29"/>
    </row>
    <row r="30" spans="1:8" ht="15" x14ac:dyDescent="0.25">
      <c r="A30" s="25" t="s">
        <v>110</v>
      </c>
      <c r="B30" s="26" t="s">
        <v>146</v>
      </c>
      <c r="G30"/>
      <c r="H30"/>
    </row>
    <row r="31" spans="1:8" s="128" customFormat="1" ht="12.75" x14ac:dyDescent="0.2">
      <c r="A31" s="126" t="s">
        <v>147</v>
      </c>
      <c r="B31" s="127">
        <f>SUM(B32:B40)</f>
        <v>2574014.9400000004</v>
      </c>
      <c r="E31" s="33"/>
      <c r="F31" s="138"/>
      <c r="G31" s="139"/>
      <c r="H31" s="139"/>
    </row>
    <row r="32" spans="1:8" s="128" customFormat="1" ht="12.75" x14ac:dyDescent="0.2">
      <c r="A32" s="129" t="s">
        <v>121</v>
      </c>
      <c r="B32" s="130">
        <v>428727.6</v>
      </c>
      <c r="E32" s="33"/>
      <c r="F32" s="46"/>
      <c r="G32" s="139"/>
      <c r="H32" s="139"/>
    </row>
    <row r="33" spans="1:8" s="128" customFormat="1" ht="12.75" x14ac:dyDescent="0.2">
      <c r="A33" s="129" t="s">
        <v>122</v>
      </c>
      <c r="B33" s="130">
        <v>396673.2</v>
      </c>
      <c r="E33" s="33"/>
      <c r="F33" s="36"/>
      <c r="G33" s="139"/>
      <c r="H33" s="139"/>
    </row>
    <row r="34" spans="1:8" s="128" customFormat="1" ht="25.5" x14ac:dyDescent="0.2">
      <c r="A34" s="129" t="s">
        <v>123</v>
      </c>
      <c r="B34" s="130">
        <v>419712.3</v>
      </c>
      <c r="E34" s="33"/>
      <c r="F34" s="33"/>
      <c r="G34" s="139"/>
      <c r="H34" s="139"/>
    </row>
    <row r="35" spans="1:8" s="128" customFormat="1" ht="25.5" x14ac:dyDescent="0.2">
      <c r="A35" s="129" t="s">
        <v>124</v>
      </c>
      <c r="B35" s="130">
        <v>52088.4</v>
      </c>
      <c r="E35" s="33"/>
      <c r="F35" s="33"/>
      <c r="G35" s="139"/>
      <c r="H35" s="139"/>
    </row>
    <row r="36" spans="1:8" s="128" customFormat="1" ht="12.75" x14ac:dyDescent="0.2">
      <c r="A36" s="129" t="s">
        <v>125</v>
      </c>
      <c r="B36" s="130">
        <v>16027.2</v>
      </c>
      <c r="E36" s="33"/>
      <c r="F36" s="36"/>
      <c r="G36" s="139"/>
      <c r="H36" s="139"/>
    </row>
    <row r="37" spans="1:8" s="128" customFormat="1" ht="12.75" x14ac:dyDescent="0.2">
      <c r="A37" s="129" t="s">
        <v>126</v>
      </c>
      <c r="B37" s="130">
        <v>43152.99</v>
      </c>
      <c r="E37" s="33"/>
      <c r="F37" s="36"/>
      <c r="G37" s="139"/>
      <c r="H37" s="139"/>
    </row>
    <row r="38" spans="1:8" s="128" customFormat="1" ht="12.75" x14ac:dyDescent="0.2">
      <c r="A38" s="129" t="s">
        <v>127</v>
      </c>
      <c r="B38" s="130">
        <v>1171059.3</v>
      </c>
      <c r="E38" s="33"/>
      <c r="F38" s="36"/>
      <c r="G38" s="139"/>
      <c r="H38" s="139"/>
    </row>
    <row r="39" spans="1:8" s="128" customFormat="1" ht="12.75" x14ac:dyDescent="0.2">
      <c r="A39" s="129" t="s">
        <v>128</v>
      </c>
      <c r="B39" s="130">
        <v>0</v>
      </c>
      <c r="E39" s="33"/>
      <c r="F39" s="33"/>
      <c r="G39" s="139"/>
      <c r="H39" s="139"/>
    </row>
    <row r="40" spans="1:8" s="128" customFormat="1" ht="25.5" x14ac:dyDescent="0.2">
      <c r="A40" s="129" t="s">
        <v>131</v>
      </c>
      <c r="B40" s="130">
        <v>46573.95</v>
      </c>
      <c r="E40" s="33"/>
      <c r="F40" s="46"/>
      <c r="G40" s="139"/>
      <c r="H40" s="139"/>
    </row>
    <row r="41" spans="1:8" s="128" customFormat="1" ht="12.75" x14ac:dyDescent="0.2">
      <c r="A41" s="126" t="s">
        <v>148</v>
      </c>
      <c r="B41" s="127">
        <v>1411021</v>
      </c>
      <c r="E41" s="33"/>
      <c r="F41" s="36"/>
      <c r="G41" s="139"/>
      <c r="H41" s="139"/>
    </row>
    <row r="42" spans="1:8" s="128" customFormat="1" ht="25.5" x14ac:dyDescent="0.2">
      <c r="A42" s="126" t="s">
        <v>101</v>
      </c>
      <c r="B42" s="127">
        <v>398676.6</v>
      </c>
      <c r="E42" s="33"/>
      <c r="F42" s="46"/>
      <c r="G42" s="139"/>
      <c r="H42" s="139"/>
    </row>
    <row r="43" spans="1:8" s="128" customFormat="1" ht="12.75" x14ac:dyDescent="0.25">
      <c r="A43" s="126" t="s">
        <v>130</v>
      </c>
      <c r="B43" s="127">
        <v>329559.3</v>
      </c>
      <c r="E43" s="33"/>
      <c r="F43" s="46"/>
    </row>
    <row r="44" spans="1:8" s="128" customFormat="1" ht="12.75" x14ac:dyDescent="0.25">
      <c r="A44" s="126" t="s">
        <v>336</v>
      </c>
      <c r="B44" s="127">
        <v>156.06</v>
      </c>
      <c r="E44" s="33"/>
      <c r="F44" s="46"/>
    </row>
    <row r="45" spans="1:8" s="128" customFormat="1" ht="12.75" x14ac:dyDescent="0.2">
      <c r="A45" s="126" t="s">
        <v>337</v>
      </c>
      <c r="B45" s="127">
        <v>0</v>
      </c>
      <c r="E45" s="33"/>
      <c r="F45" s="33"/>
      <c r="G45" s="139"/>
      <c r="H45" s="139"/>
    </row>
    <row r="46" spans="1:8" s="128" customFormat="1" ht="12.75" x14ac:dyDescent="0.2">
      <c r="A46" s="126" t="s">
        <v>338</v>
      </c>
      <c r="B46" s="127">
        <v>687505.14</v>
      </c>
      <c r="E46" s="33"/>
      <c r="F46" s="36"/>
      <c r="G46" s="139"/>
      <c r="H46" s="139"/>
    </row>
    <row r="47" spans="1:8" s="128" customFormat="1" ht="12.75" x14ac:dyDescent="0.2">
      <c r="A47" s="126" t="s">
        <v>104</v>
      </c>
      <c r="B47" s="127">
        <v>15046.8</v>
      </c>
      <c r="E47" s="33"/>
      <c r="F47" s="36"/>
      <c r="G47" s="139"/>
      <c r="H47" s="139"/>
    </row>
    <row r="48" spans="1:8" s="128" customFormat="1" ht="12.75" x14ac:dyDescent="0.2">
      <c r="A48" s="126" t="s">
        <v>339</v>
      </c>
      <c r="B48" s="127">
        <v>713210.4</v>
      </c>
      <c r="E48" s="33"/>
      <c r="F48" s="46"/>
      <c r="G48" s="139"/>
      <c r="H48" s="139"/>
    </row>
    <row r="49" spans="1:8" s="128" customFormat="1" ht="12.75" x14ac:dyDescent="0.2">
      <c r="A49" s="126" t="s">
        <v>340</v>
      </c>
      <c r="B49" s="127">
        <v>0</v>
      </c>
      <c r="E49" s="33"/>
      <c r="F49" s="33"/>
      <c r="G49" s="139"/>
      <c r="H49" s="139"/>
    </row>
    <row r="50" spans="1:8" s="128" customFormat="1" ht="12.75" x14ac:dyDescent="0.2">
      <c r="A50" s="131" t="s">
        <v>341</v>
      </c>
      <c r="B50" s="127">
        <v>0</v>
      </c>
      <c r="E50" s="33"/>
      <c r="F50" s="33"/>
      <c r="G50" s="139"/>
      <c r="H50" s="139"/>
    </row>
    <row r="51" spans="1:8" s="128" customFormat="1" ht="12.75" x14ac:dyDescent="0.2">
      <c r="A51" s="126" t="s">
        <v>371</v>
      </c>
      <c r="B51" s="127">
        <v>214083.92</v>
      </c>
      <c r="E51" s="33"/>
      <c r="F51" s="33"/>
      <c r="G51" s="139"/>
      <c r="H51" s="139"/>
    </row>
    <row r="52" spans="1:8" s="128" customFormat="1" ht="12.75" x14ac:dyDescent="0.25">
      <c r="A52" s="131" t="s">
        <v>343</v>
      </c>
      <c r="B52" s="132">
        <v>0</v>
      </c>
      <c r="E52" s="33"/>
      <c r="F52" s="33"/>
    </row>
    <row r="53" spans="1:8" s="128" customFormat="1" ht="25.5" x14ac:dyDescent="0.2">
      <c r="A53" s="126" t="s">
        <v>346</v>
      </c>
      <c r="B53" s="127">
        <v>2381460.23</v>
      </c>
      <c r="E53" s="33"/>
      <c r="F53" s="33"/>
      <c r="H53" s="139"/>
    </row>
    <row r="54" spans="1:8" s="128" customFormat="1" ht="12.75" x14ac:dyDescent="0.2">
      <c r="A54" s="133" t="s">
        <v>134</v>
      </c>
      <c r="B54" s="130">
        <v>51287.64</v>
      </c>
      <c r="F54" s="33"/>
      <c r="G54" s="139"/>
      <c r="H54" s="139"/>
    </row>
    <row r="55" spans="1:8" s="128" customFormat="1" ht="12.75" x14ac:dyDescent="0.2">
      <c r="A55" s="133" t="s">
        <v>181</v>
      </c>
      <c r="B55" s="130">
        <v>88318.96</v>
      </c>
      <c r="E55" s="33"/>
      <c r="F55" s="140"/>
      <c r="H55" s="139"/>
    </row>
    <row r="56" spans="1:8" s="128" customFormat="1" ht="12.75" x14ac:dyDescent="0.2">
      <c r="A56" s="126" t="s">
        <v>344</v>
      </c>
      <c r="B56" s="127">
        <v>6890916.1100000003</v>
      </c>
      <c r="E56" s="33"/>
      <c r="F56" s="33"/>
      <c r="H56" s="139"/>
    </row>
    <row r="57" spans="1:8" s="128" customFormat="1" ht="12.75" x14ac:dyDescent="0.2">
      <c r="A57" s="133" t="s">
        <v>135</v>
      </c>
      <c r="B57" s="130">
        <v>105910.74</v>
      </c>
      <c r="F57" s="33"/>
      <c r="H57" s="139"/>
    </row>
    <row r="58" spans="1:8" s="128" customFormat="1" ht="12.75" x14ac:dyDescent="0.2">
      <c r="A58" s="126" t="s">
        <v>345</v>
      </c>
      <c r="B58" s="127">
        <v>57862.2</v>
      </c>
      <c r="E58" s="33"/>
      <c r="F58" s="33"/>
      <c r="G58" s="139"/>
      <c r="H58" s="139"/>
    </row>
    <row r="59" spans="1:8" s="128" customFormat="1" ht="12.75" x14ac:dyDescent="0.2">
      <c r="A59" s="131" t="s">
        <v>107</v>
      </c>
      <c r="B59" s="132">
        <v>0</v>
      </c>
      <c r="E59" s="33"/>
      <c r="F59" s="33"/>
      <c r="G59" s="139"/>
      <c r="H59" s="139"/>
    </row>
    <row r="60" spans="1:8" s="128" customFormat="1" ht="12.75" x14ac:dyDescent="0.2">
      <c r="A60" s="126" t="s">
        <v>108</v>
      </c>
      <c r="B60" s="127">
        <v>12958.84</v>
      </c>
      <c r="E60" s="33"/>
      <c r="F60" s="36"/>
      <c r="H60" s="139"/>
    </row>
    <row r="61" spans="1:8" s="128" customFormat="1" ht="12.75" x14ac:dyDescent="0.2">
      <c r="A61" s="131" t="s">
        <v>109</v>
      </c>
      <c r="B61" s="127">
        <v>0</v>
      </c>
      <c r="E61" s="33"/>
      <c r="F61" s="141"/>
      <c r="H61" s="139"/>
    </row>
    <row r="62" spans="1:8" s="128" customFormat="1" ht="25.5" x14ac:dyDescent="0.2">
      <c r="A62" s="126" t="s">
        <v>185</v>
      </c>
      <c r="B62" s="134">
        <v>0</v>
      </c>
      <c r="G62" s="139"/>
      <c r="H62" s="139"/>
    </row>
    <row r="63" spans="1:8" ht="15" x14ac:dyDescent="0.25">
      <c r="A63" s="17" t="s">
        <v>149</v>
      </c>
      <c r="B63" s="27">
        <f>B31+B41+B42+B43+B46+B44+B45+B47+B49+B48+B51+B58+B53+B50+B56+B52+B59+B60+B61+B62</f>
        <v>15686471.539999999</v>
      </c>
      <c r="E63" s="40"/>
      <c r="F63" s="48"/>
      <c r="H63"/>
    </row>
    <row r="64" spans="1:8" ht="4.5" customHeight="1" x14ac:dyDescent="0.25">
      <c r="B64" s="2"/>
      <c r="E64" s="40"/>
      <c r="F64" s="48"/>
    </row>
    <row r="65" spans="1:6" x14ac:dyDescent="0.25">
      <c r="A65" s="17" t="s">
        <v>137</v>
      </c>
      <c r="B65" s="27">
        <f>C28-B63</f>
        <v>496337.88999999873</v>
      </c>
      <c r="E65" s="40"/>
      <c r="F65" s="48"/>
    </row>
  </sheetData>
  <mergeCells count="4">
    <mergeCell ref="A1:C1"/>
    <mergeCell ref="A3:C3"/>
    <mergeCell ref="A5:A6"/>
    <mergeCell ref="B5:C5"/>
  </mergeCells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scale="8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zoomScaleNormal="100" workbookViewId="0">
      <pane ySplit="3" topLeftCell="A4" activePane="bottomLeft" state="frozen"/>
      <selection sqref="A1:C1"/>
      <selection pane="bottomLeft" sqref="A1:C1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155" t="s">
        <v>97</v>
      </c>
      <c r="B1" s="155"/>
      <c r="C1" s="155"/>
      <c r="D1" s="16"/>
      <c r="E1" s="21"/>
      <c r="F1" s="21"/>
    </row>
    <row r="2" spans="1:8" ht="6.75" customHeight="1" thickBot="1" x14ac:dyDescent="0.3"/>
    <row r="3" spans="1:8" ht="24.75" customHeight="1" thickBot="1" x14ac:dyDescent="0.3">
      <c r="A3" s="159" t="s">
        <v>40</v>
      </c>
      <c r="B3" s="159"/>
      <c r="C3" s="159"/>
      <c r="D3" s="23"/>
      <c r="E3" s="1" t="s">
        <v>91</v>
      </c>
      <c r="F3" s="20"/>
    </row>
    <row r="4" spans="1:8" ht="6" customHeight="1" x14ac:dyDescent="0.25"/>
    <row r="5" spans="1:8" x14ac:dyDescent="0.25">
      <c r="A5" s="153" t="s">
        <v>110</v>
      </c>
      <c r="B5" s="157" t="s">
        <v>145</v>
      </c>
      <c r="C5" s="158"/>
      <c r="E5" s="5"/>
      <c r="F5" s="6"/>
    </row>
    <row r="6" spans="1:8" x14ac:dyDescent="0.25">
      <c r="A6" s="154"/>
      <c r="B6" s="25" t="s">
        <v>98</v>
      </c>
      <c r="C6" s="25" t="s">
        <v>99</v>
      </c>
      <c r="E6" s="5"/>
      <c r="F6" s="6"/>
    </row>
    <row r="7" spans="1:8" s="128" customFormat="1" ht="12.75" x14ac:dyDescent="0.2">
      <c r="A7" s="126" t="s">
        <v>139</v>
      </c>
      <c r="B7" s="127">
        <v>2591839.77</v>
      </c>
      <c r="C7" s="135">
        <v>2477006.46</v>
      </c>
      <c r="E7" s="33"/>
      <c r="F7" s="36"/>
      <c r="G7" s="36"/>
      <c r="H7" s="139"/>
    </row>
    <row r="8" spans="1:8" s="128" customFormat="1" ht="25.5" x14ac:dyDescent="0.2">
      <c r="A8" s="126" t="s">
        <v>113</v>
      </c>
      <c r="B8" s="127">
        <v>324557.76</v>
      </c>
      <c r="C8" s="135">
        <v>302468.28000000003</v>
      </c>
      <c r="E8" s="33"/>
      <c r="F8" s="33"/>
      <c r="G8" s="33"/>
      <c r="H8" s="139"/>
    </row>
    <row r="9" spans="1:8" s="128" customFormat="1" ht="12.75" x14ac:dyDescent="0.25">
      <c r="A9" s="126" t="s">
        <v>140</v>
      </c>
      <c r="B9" s="135">
        <v>1265391.18</v>
      </c>
      <c r="C9" s="135">
        <v>1212259.3899999999</v>
      </c>
      <c r="E9" s="33"/>
      <c r="F9" s="36"/>
      <c r="G9" s="36"/>
    </row>
    <row r="10" spans="1:8" s="128" customFormat="1" ht="25.5" x14ac:dyDescent="0.2">
      <c r="A10" s="126" t="s">
        <v>129</v>
      </c>
      <c r="B10" s="127">
        <v>398435.41</v>
      </c>
      <c r="C10" s="135">
        <v>380387.52</v>
      </c>
      <c r="E10" s="33"/>
      <c r="F10" s="36"/>
      <c r="G10" s="36"/>
      <c r="H10" s="139"/>
    </row>
    <row r="11" spans="1:8" s="128" customFormat="1" ht="12.75" x14ac:dyDescent="0.2">
      <c r="A11" s="126" t="s">
        <v>111</v>
      </c>
      <c r="B11" s="127">
        <v>329346.90999999997</v>
      </c>
      <c r="C11" s="135">
        <v>314313.89</v>
      </c>
      <c r="E11" s="33"/>
      <c r="F11" s="36"/>
      <c r="G11" s="36"/>
      <c r="H11" s="139"/>
    </row>
    <row r="12" spans="1:8" s="128" customFormat="1" ht="12.75" x14ac:dyDescent="0.2">
      <c r="A12" s="126" t="s">
        <v>102</v>
      </c>
      <c r="B12" s="127">
        <v>68074.600000000006</v>
      </c>
      <c r="C12" s="135">
        <v>65659.91</v>
      </c>
      <c r="E12" s="33"/>
      <c r="F12" s="36"/>
      <c r="G12" s="36"/>
      <c r="H12" s="139"/>
    </row>
    <row r="13" spans="1:8" s="128" customFormat="1" ht="12.75" x14ac:dyDescent="0.2">
      <c r="A13" s="126" t="s">
        <v>103</v>
      </c>
      <c r="B13" s="127">
        <v>74080.3</v>
      </c>
      <c r="C13" s="135">
        <v>70838.02</v>
      </c>
      <c r="E13" s="33"/>
      <c r="F13" s="36"/>
      <c r="G13" s="36"/>
      <c r="H13" s="139"/>
    </row>
    <row r="14" spans="1:8" s="128" customFormat="1" ht="12.75" x14ac:dyDescent="0.2">
      <c r="A14" s="126" t="s">
        <v>112</v>
      </c>
      <c r="B14" s="127">
        <v>662666.11</v>
      </c>
      <c r="C14" s="135">
        <v>616184.85</v>
      </c>
      <c r="E14" s="33"/>
      <c r="F14" s="36"/>
      <c r="G14" s="36"/>
      <c r="H14" s="139"/>
    </row>
    <row r="15" spans="1:8" s="128" customFormat="1" ht="12.75" x14ac:dyDescent="0.25">
      <c r="A15" s="126" t="s">
        <v>141</v>
      </c>
      <c r="B15" s="135">
        <v>155772</v>
      </c>
      <c r="C15" s="135">
        <v>155772</v>
      </c>
      <c r="E15" s="33"/>
      <c r="F15" s="36"/>
      <c r="G15" s="36"/>
    </row>
    <row r="16" spans="1:8" s="128" customFormat="1" ht="12.75" x14ac:dyDescent="0.25">
      <c r="A16" s="126" t="s">
        <v>114</v>
      </c>
      <c r="B16" s="135">
        <v>712781.12</v>
      </c>
      <c r="C16" s="135">
        <v>674560.48</v>
      </c>
      <c r="E16" s="33"/>
      <c r="F16" s="36"/>
      <c r="G16" s="36"/>
    </row>
    <row r="17" spans="1:8" s="128" customFormat="1" ht="12.75" x14ac:dyDescent="0.25">
      <c r="A17" s="126" t="s">
        <v>142</v>
      </c>
      <c r="B17" s="135">
        <v>0</v>
      </c>
      <c r="C17" s="135">
        <v>0</v>
      </c>
      <c r="E17" s="33"/>
      <c r="F17" s="46"/>
      <c r="G17" s="46"/>
    </row>
    <row r="18" spans="1:8" s="128" customFormat="1" ht="12.75" x14ac:dyDescent="0.2">
      <c r="A18" s="126" t="s">
        <v>115</v>
      </c>
      <c r="B18" s="127">
        <v>0</v>
      </c>
      <c r="C18" s="135">
        <v>540.33000000000004</v>
      </c>
      <c r="E18" s="33"/>
      <c r="F18" s="33"/>
      <c r="G18" s="33"/>
      <c r="H18" s="139"/>
    </row>
    <row r="19" spans="1:8" s="128" customFormat="1" ht="12.75" x14ac:dyDescent="0.25">
      <c r="A19" s="126" t="s">
        <v>372</v>
      </c>
      <c r="B19" s="135">
        <v>250174.92</v>
      </c>
      <c r="C19" s="135">
        <v>243604.78</v>
      </c>
      <c r="E19" s="33"/>
      <c r="F19" s="36"/>
      <c r="G19" s="36"/>
    </row>
    <row r="20" spans="1:8" s="128" customFormat="1" ht="12.75" x14ac:dyDescent="0.25">
      <c r="A20" s="126" t="s">
        <v>143</v>
      </c>
      <c r="B20" s="127">
        <v>0</v>
      </c>
      <c r="C20" s="135">
        <v>0</v>
      </c>
      <c r="E20" s="33"/>
      <c r="F20" s="33"/>
      <c r="G20" s="33"/>
    </row>
    <row r="21" spans="1:8" s="128" customFormat="1" ht="25.5" x14ac:dyDescent="0.25">
      <c r="A21" s="126" t="s">
        <v>116</v>
      </c>
      <c r="B21" s="127">
        <v>2247571.2200000002</v>
      </c>
      <c r="C21" s="135">
        <v>2012632.51</v>
      </c>
      <c r="E21" s="33"/>
      <c r="F21" s="33"/>
      <c r="G21" s="33"/>
    </row>
    <row r="22" spans="1:8" s="128" customFormat="1" ht="25.5" x14ac:dyDescent="0.25">
      <c r="A22" s="126" t="s">
        <v>117</v>
      </c>
      <c r="B22" s="127">
        <v>6169466.6900000004</v>
      </c>
      <c r="C22" s="135">
        <v>5637429.2599999998</v>
      </c>
      <c r="E22" s="33"/>
      <c r="F22" s="33"/>
      <c r="G22" s="33"/>
    </row>
    <row r="23" spans="1:8" s="128" customFormat="1" ht="12.75" x14ac:dyDescent="0.25">
      <c r="A23" s="126" t="s">
        <v>118</v>
      </c>
      <c r="B23" s="135">
        <v>122135.22</v>
      </c>
      <c r="C23" s="135">
        <v>116978.99</v>
      </c>
      <c r="E23" s="33"/>
      <c r="F23" s="46"/>
      <c r="G23" s="46"/>
    </row>
    <row r="24" spans="1:8" s="128" customFormat="1" ht="12.75" x14ac:dyDescent="0.2">
      <c r="A24" s="126" t="s">
        <v>119</v>
      </c>
      <c r="B24" s="127">
        <v>388044.49</v>
      </c>
      <c r="C24" s="135">
        <v>293567.3</v>
      </c>
      <c r="E24" s="33"/>
      <c r="F24" s="46"/>
      <c r="G24" s="46"/>
      <c r="H24" s="139"/>
    </row>
    <row r="25" spans="1:8" s="128" customFormat="1" ht="12.75" x14ac:dyDescent="0.25">
      <c r="A25" s="126" t="s">
        <v>120</v>
      </c>
      <c r="B25" s="135">
        <v>0</v>
      </c>
      <c r="C25" s="135">
        <v>0</v>
      </c>
      <c r="E25" s="33"/>
      <c r="F25" s="33"/>
      <c r="G25" s="46"/>
    </row>
    <row r="26" spans="1:8" s="128" customFormat="1" ht="12.75" x14ac:dyDescent="0.2">
      <c r="A26" s="126" t="s">
        <v>180</v>
      </c>
      <c r="B26" s="127">
        <v>0</v>
      </c>
      <c r="C26" s="135">
        <v>0</v>
      </c>
      <c r="E26" s="33"/>
      <c r="F26" s="140"/>
      <c r="G26" s="140"/>
      <c r="H26" s="139"/>
    </row>
    <row r="27" spans="1:8" s="128" customFormat="1" ht="12.75" x14ac:dyDescent="0.2">
      <c r="A27" s="126" t="s">
        <v>100</v>
      </c>
      <c r="B27" s="127">
        <v>0</v>
      </c>
      <c r="C27" s="135">
        <v>0</v>
      </c>
      <c r="E27" s="33"/>
      <c r="F27" s="141"/>
      <c r="G27" s="141"/>
      <c r="H27" s="139"/>
    </row>
    <row r="28" spans="1:8" x14ac:dyDescent="0.25">
      <c r="A28" s="17" t="s">
        <v>144</v>
      </c>
      <c r="B28" s="28">
        <f>SUM(B7:B27)</f>
        <v>15760337.700000003</v>
      </c>
      <c r="C28" s="28">
        <f>SUM(C7:C27)</f>
        <v>14574203.970000001</v>
      </c>
      <c r="E28" s="34"/>
      <c r="F28" s="47"/>
      <c r="G28" s="47"/>
    </row>
    <row r="29" spans="1:8" ht="15" x14ac:dyDescent="0.25">
      <c r="B29" s="18"/>
      <c r="C29" s="18"/>
    </row>
    <row r="30" spans="1:8" x14ac:dyDescent="0.25">
      <c r="A30" s="25" t="s">
        <v>110</v>
      </c>
      <c r="B30" s="26" t="s">
        <v>146</v>
      </c>
    </row>
    <row r="31" spans="1:8" s="128" customFormat="1" ht="12.75" x14ac:dyDescent="0.2">
      <c r="A31" s="126" t="s">
        <v>147</v>
      </c>
      <c r="B31" s="127">
        <f>SUM(B32:B40)</f>
        <v>2595017.9399999995</v>
      </c>
      <c r="E31" s="33"/>
      <c r="F31" s="138"/>
      <c r="G31" s="139"/>
      <c r="H31" s="139"/>
    </row>
    <row r="32" spans="1:8" s="128" customFormat="1" ht="12.75" x14ac:dyDescent="0.2">
      <c r="A32" s="129" t="s">
        <v>121</v>
      </c>
      <c r="B32" s="130">
        <v>429369.59999999998</v>
      </c>
      <c r="E32" s="33"/>
      <c r="F32" s="46"/>
      <c r="G32" s="139"/>
      <c r="H32" s="139"/>
    </row>
    <row r="33" spans="1:8" s="128" customFormat="1" ht="12.75" x14ac:dyDescent="0.2">
      <c r="A33" s="129" t="s">
        <v>122</v>
      </c>
      <c r="B33" s="130">
        <v>397267.20000000001</v>
      </c>
      <c r="E33" s="33"/>
      <c r="F33" s="36"/>
      <c r="G33" s="139"/>
      <c r="H33" s="139"/>
    </row>
    <row r="34" spans="1:8" s="128" customFormat="1" ht="25.5" x14ac:dyDescent="0.2">
      <c r="A34" s="129" t="s">
        <v>123</v>
      </c>
      <c r="B34" s="130">
        <v>420340.8</v>
      </c>
      <c r="E34" s="33"/>
      <c r="F34" s="33"/>
      <c r="G34" s="139"/>
      <c r="H34" s="139"/>
    </row>
    <row r="35" spans="1:8" s="128" customFormat="1" ht="25.5" x14ac:dyDescent="0.2">
      <c r="A35" s="129" t="s">
        <v>124</v>
      </c>
      <c r="B35" s="130">
        <v>52166.400000000001</v>
      </c>
      <c r="E35" s="33"/>
      <c r="F35" s="33"/>
      <c r="G35" s="139"/>
      <c r="H35" s="139"/>
    </row>
    <row r="36" spans="1:8" s="128" customFormat="1" ht="12.75" x14ac:dyDescent="0.2">
      <c r="A36" s="129" t="s">
        <v>125</v>
      </c>
      <c r="B36" s="130">
        <v>16051.2</v>
      </c>
      <c r="E36" s="33"/>
      <c r="F36" s="36"/>
      <c r="G36" s="139"/>
      <c r="H36" s="139"/>
    </row>
    <row r="37" spans="1:8" s="128" customFormat="1" ht="12.75" x14ac:dyDescent="0.2">
      <c r="A37" s="129" t="s">
        <v>126</v>
      </c>
      <c r="B37" s="130">
        <v>61322.67</v>
      </c>
      <c r="E37" s="33"/>
      <c r="F37" s="36"/>
      <c r="G37" s="139"/>
      <c r="H37" s="139"/>
    </row>
    <row r="38" spans="1:8" s="128" customFormat="1" ht="12.75" x14ac:dyDescent="0.2">
      <c r="A38" s="129" t="s">
        <v>127</v>
      </c>
      <c r="B38" s="130">
        <v>1171906.3999999999</v>
      </c>
      <c r="E38" s="33"/>
      <c r="F38" s="36"/>
      <c r="G38" s="139"/>
      <c r="H38" s="139"/>
    </row>
    <row r="39" spans="1:8" s="128" customFormat="1" ht="12.75" x14ac:dyDescent="0.2">
      <c r="A39" s="129" t="s">
        <v>128</v>
      </c>
      <c r="B39" s="130">
        <v>0</v>
      </c>
      <c r="E39" s="33"/>
      <c r="F39" s="33"/>
      <c r="G39" s="139"/>
      <c r="H39" s="139"/>
    </row>
    <row r="40" spans="1:8" s="128" customFormat="1" ht="25.5" x14ac:dyDescent="0.2">
      <c r="A40" s="129" t="s">
        <v>131</v>
      </c>
      <c r="B40" s="130">
        <v>46593.67</v>
      </c>
      <c r="E40" s="33"/>
      <c r="F40" s="46"/>
      <c r="G40" s="139"/>
      <c r="H40" s="139"/>
    </row>
    <row r="41" spans="1:8" s="128" customFormat="1" ht="12.75" x14ac:dyDescent="0.2">
      <c r="A41" s="126" t="s">
        <v>148</v>
      </c>
      <c r="B41" s="127">
        <v>689775</v>
      </c>
      <c r="E41" s="33"/>
      <c r="F41" s="36"/>
      <c r="G41" s="139"/>
      <c r="H41" s="139"/>
    </row>
    <row r="42" spans="1:8" s="128" customFormat="1" ht="25.5" x14ac:dyDescent="0.2">
      <c r="A42" s="126" t="s">
        <v>101</v>
      </c>
      <c r="B42" s="127">
        <v>399273.6</v>
      </c>
      <c r="E42" s="33"/>
      <c r="F42" s="46"/>
      <c r="G42" s="139"/>
      <c r="H42" s="139"/>
    </row>
    <row r="43" spans="1:8" s="128" customFormat="1" ht="12.75" x14ac:dyDescent="0.2">
      <c r="A43" s="126" t="s">
        <v>130</v>
      </c>
      <c r="B43" s="127">
        <v>330052.8</v>
      </c>
      <c r="E43" s="33"/>
      <c r="F43" s="46"/>
      <c r="G43" s="139"/>
      <c r="H43" s="139"/>
    </row>
    <row r="44" spans="1:8" s="128" customFormat="1" ht="12.75" x14ac:dyDescent="0.2">
      <c r="A44" s="126" t="s">
        <v>336</v>
      </c>
      <c r="B44" s="127">
        <v>68217.600000000006</v>
      </c>
      <c r="E44" s="33"/>
      <c r="F44" s="46"/>
      <c r="G44" s="139"/>
      <c r="H44" s="139"/>
    </row>
    <row r="45" spans="1:8" s="128" customFormat="1" ht="12.75" x14ac:dyDescent="0.2">
      <c r="A45" s="126" t="s">
        <v>337</v>
      </c>
      <c r="B45" s="127">
        <v>77246.399999999994</v>
      </c>
      <c r="E45" s="33"/>
      <c r="F45" s="36"/>
      <c r="G45" s="139"/>
      <c r="H45" s="139"/>
    </row>
    <row r="46" spans="1:8" s="128" customFormat="1" ht="12.75" x14ac:dyDescent="0.2">
      <c r="A46" s="126" t="s">
        <v>338</v>
      </c>
      <c r="B46" s="127">
        <v>690973.7</v>
      </c>
      <c r="E46" s="33"/>
      <c r="F46" s="36"/>
      <c r="G46" s="139"/>
      <c r="H46" s="139"/>
    </row>
    <row r="47" spans="1:8" s="128" customFormat="1" ht="12.75" x14ac:dyDescent="0.2">
      <c r="A47" s="126" t="s">
        <v>104</v>
      </c>
      <c r="B47" s="127">
        <v>42131.040000000001</v>
      </c>
      <c r="E47" s="33"/>
      <c r="F47" s="36"/>
      <c r="G47" s="139"/>
      <c r="H47" s="139"/>
    </row>
    <row r="48" spans="1:8" s="128" customFormat="1" ht="12.75" x14ac:dyDescent="0.2">
      <c r="A48" s="126" t="s">
        <v>339</v>
      </c>
      <c r="B48" s="127">
        <v>714278.40000000002</v>
      </c>
      <c r="E48" s="33"/>
      <c r="F48" s="46"/>
      <c r="G48" s="139"/>
      <c r="H48" s="139"/>
    </row>
    <row r="49" spans="1:8" s="128" customFormat="1" ht="12.75" x14ac:dyDescent="0.2">
      <c r="A49" s="126" t="s">
        <v>340</v>
      </c>
      <c r="B49" s="127">
        <v>0</v>
      </c>
      <c r="E49" s="33"/>
      <c r="F49" s="33"/>
      <c r="G49" s="139"/>
      <c r="H49" s="139"/>
    </row>
    <row r="50" spans="1:8" s="128" customFormat="1" ht="12.75" x14ac:dyDescent="0.2">
      <c r="A50" s="131" t="s">
        <v>341</v>
      </c>
      <c r="B50" s="127">
        <v>0</v>
      </c>
      <c r="E50" s="33"/>
      <c r="F50" s="33"/>
      <c r="G50" s="139"/>
      <c r="H50" s="139"/>
    </row>
    <row r="51" spans="1:8" s="128" customFormat="1" ht="12.75" x14ac:dyDescent="0.2">
      <c r="A51" s="126" t="s">
        <v>371</v>
      </c>
      <c r="B51" s="127">
        <v>244445.2</v>
      </c>
      <c r="E51" s="33"/>
      <c r="F51" s="33"/>
      <c r="G51" s="139"/>
      <c r="H51" s="139"/>
    </row>
    <row r="52" spans="1:8" s="128" customFormat="1" ht="12.75" x14ac:dyDescent="0.2">
      <c r="A52" s="131" t="s">
        <v>343</v>
      </c>
      <c r="B52" s="132">
        <v>0</v>
      </c>
      <c r="E52" s="33"/>
      <c r="F52" s="33"/>
      <c r="G52" s="139"/>
      <c r="H52" s="139"/>
    </row>
    <row r="53" spans="1:8" s="128" customFormat="1" ht="25.5" x14ac:dyDescent="0.2">
      <c r="A53" s="126" t="s">
        <v>346</v>
      </c>
      <c r="B53" s="127">
        <v>2343617.5099999998</v>
      </c>
      <c r="E53" s="33"/>
      <c r="F53" s="33"/>
      <c r="G53" s="139"/>
      <c r="H53" s="139"/>
    </row>
    <row r="54" spans="1:8" s="128" customFormat="1" ht="12.75" x14ac:dyDescent="0.25">
      <c r="A54" s="133" t="s">
        <v>134</v>
      </c>
      <c r="B54" s="130">
        <v>67574.33</v>
      </c>
      <c r="E54" s="33"/>
      <c r="F54" s="33"/>
    </row>
    <row r="55" spans="1:8" s="128" customFormat="1" ht="12.75" x14ac:dyDescent="0.25">
      <c r="A55" s="133" t="s">
        <v>181</v>
      </c>
      <c r="B55" s="130">
        <v>116514.26</v>
      </c>
      <c r="F55" s="140"/>
    </row>
    <row r="56" spans="1:8" s="128" customFormat="1" ht="12.75" x14ac:dyDescent="0.2">
      <c r="A56" s="126" t="s">
        <v>344</v>
      </c>
      <c r="B56" s="127">
        <v>6037247.6699999999</v>
      </c>
      <c r="E56" s="33"/>
      <c r="F56" s="33"/>
      <c r="H56" s="139"/>
    </row>
    <row r="57" spans="1:8" s="128" customFormat="1" ht="12.75" x14ac:dyDescent="0.2">
      <c r="A57" s="133" t="s">
        <v>135</v>
      </c>
      <c r="B57" s="130">
        <v>140469.17000000001</v>
      </c>
      <c r="F57" s="33"/>
      <c r="H57" s="139"/>
    </row>
    <row r="58" spans="1:8" s="128" customFormat="1" ht="12.75" x14ac:dyDescent="0.2">
      <c r="A58" s="126" t="s">
        <v>345</v>
      </c>
      <c r="B58" s="127">
        <v>57862.2</v>
      </c>
      <c r="E58" s="33"/>
      <c r="F58" s="33"/>
      <c r="G58" s="139"/>
      <c r="H58" s="139"/>
    </row>
    <row r="59" spans="1:8" s="128" customFormat="1" ht="12.75" x14ac:dyDescent="0.2">
      <c r="A59" s="131" t="s">
        <v>107</v>
      </c>
      <c r="B59" s="132">
        <v>74143.899999999994</v>
      </c>
      <c r="E59" s="33"/>
      <c r="F59" s="36"/>
      <c r="G59" s="139"/>
      <c r="H59" s="139"/>
    </row>
    <row r="60" spans="1:8" s="128" customFormat="1" ht="12.75" x14ac:dyDescent="0.2">
      <c r="A60" s="126" t="s">
        <v>108</v>
      </c>
      <c r="B60" s="127">
        <v>21550.86</v>
      </c>
      <c r="E60" s="33"/>
      <c r="F60" s="36"/>
      <c r="H60" s="139"/>
    </row>
    <row r="61" spans="1:8" s="128" customFormat="1" ht="12.75" x14ac:dyDescent="0.2">
      <c r="A61" s="131" t="s">
        <v>109</v>
      </c>
      <c r="B61" s="127">
        <v>0</v>
      </c>
      <c r="E61" s="33"/>
      <c r="F61" s="141"/>
      <c r="G61" s="139"/>
      <c r="H61" s="139"/>
    </row>
    <row r="62" spans="1:8" s="128" customFormat="1" ht="25.5" x14ac:dyDescent="0.2">
      <c r="A62" s="126" t="s">
        <v>185</v>
      </c>
      <c r="B62" s="134">
        <v>0</v>
      </c>
      <c r="E62" s="33"/>
      <c r="F62" s="33"/>
      <c r="G62" s="139"/>
      <c r="H62" s="139"/>
    </row>
    <row r="63" spans="1:8" ht="15" x14ac:dyDescent="0.25">
      <c r="A63" s="17" t="s">
        <v>149</v>
      </c>
      <c r="B63" s="27">
        <f>B31+B41+B42+B43+B46+B44+B45+B47+B49+B48+B51+B58+B53+B50+B56+B52+B59+B60+B61+B62</f>
        <v>14385833.819999998</v>
      </c>
      <c r="E63" s="40"/>
      <c r="F63" s="48"/>
      <c r="H63"/>
    </row>
    <row r="64" spans="1:8" ht="4.5" customHeight="1" x14ac:dyDescent="0.25">
      <c r="B64" s="2"/>
      <c r="E64" s="40"/>
      <c r="F64" s="48"/>
    </row>
    <row r="65" spans="1:2" x14ac:dyDescent="0.25">
      <c r="A65" s="17" t="s">
        <v>137</v>
      </c>
      <c r="B65" s="27">
        <f>C28-B63</f>
        <v>188370.15000000224</v>
      </c>
    </row>
  </sheetData>
  <mergeCells count="4">
    <mergeCell ref="A1:C1"/>
    <mergeCell ref="A3:C3"/>
    <mergeCell ref="A5:A6"/>
    <mergeCell ref="B5:C5"/>
  </mergeCells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scale="80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zoomScaleNormal="100" workbookViewId="0">
      <pane ySplit="3" topLeftCell="A4" activePane="bottomLeft" state="frozen"/>
      <selection sqref="A1:C1"/>
      <selection pane="bottomLeft" sqref="A1:C1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155" t="s">
        <v>97</v>
      </c>
      <c r="B1" s="155"/>
      <c r="C1" s="155"/>
      <c r="D1" s="16"/>
      <c r="E1" s="21"/>
      <c r="F1" s="21"/>
    </row>
    <row r="2" spans="1:8" ht="6.75" customHeight="1" thickBot="1" x14ac:dyDescent="0.3"/>
    <row r="3" spans="1:8" ht="24.75" customHeight="1" thickBot="1" x14ac:dyDescent="0.3">
      <c r="A3" s="159" t="s">
        <v>41</v>
      </c>
      <c r="B3" s="159"/>
      <c r="C3" s="159"/>
      <c r="D3" s="23"/>
      <c r="E3" s="1" t="s">
        <v>91</v>
      </c>
      <c r="F3" s="20"/>
    </row>
    <row r="4" spans="1:8" ht="6" customHeight="1" x14ac:dyDescent="0.25"/>
    <row r="5" spans="1:8" x14ac:dyDescent="0.25">
      <c r="A5" s="153" t="s">
        <v>110</v>
      </c>
      <c r="B5" s="157" t="s">
        <v>145</v>
      </c>
      <c r="C5" s="158"/>
      <c r="E5" s="5"/>
      <c r="F5" s="6"/>
    </row>
    <row r="6" spans="1:8" x14ac:dyDescent="0.25">
      <c r="A6" s="154"/>
      <c r="B6" s="25" t="s">
        <v>98</v>
      </c>
      <c r="C6" s="25" t="s">
        <v>99</v>
      </c>
      <c r="E6" s="5"/>
      <c r="F6" s="6"/>
    </row>
    <row r="7" spans="1:8" s="128" customFormat="1" ht="12.75" x14ac:dyDescent="0.2">
      <c r="A7" s="126" t="s">
        <v>139</v>
      </c>
      <c r="B7" s="127">
        <v>1259093.52</v>
      </c>
      <c r="C7" s="135">
        <v>1227952.3</v>
      </c>
      <c r="E7" s="33"/>
      <c r="F7" s="36"/>
      <c r="G7" s="36"/>
      <c r="H7" s="139"/>
    </row>
    <row r="8" spans="1:8" s="128" customFormat="1" ht="25.5" x14ac:dyDescent="0.2">
      <c r="A8" s="126" t="s">
        <v>113</v>
      </c>
      <c r="B8" s="127">
        <v>252984.47</v>
      </c>
      <c r="C8" s="135">
        <v>241413.09</v>
      </c>
      <c r="E8" s="33"/>
      <c r="F8" s="33"/>
      <c r="G8" s="33"/>
      <c r="H8" s="139"/>
    </row>
    <row r="9" spans="1:8" s="128" customFormat="1" ht="12.75" x14ac:dyDescent="0.25">
      <c r="A9" s="126" t="s">
        <v>140</v>
      </c>
      <c r="B9" s="135">
        <v>614714.93999999994</v>
      </c>
      <c r="C9" s="135">
        <v>600696.73</v>
      </c>
      <c r="E9" s="33"/>
      <c r="F9" s="36"/>
      <c r="G9" s="36"/>
    </row>
    <row r="10" spans="1:8" s="128" customFormat="1" ht="25.5" x14ac:dyDescent="0.2">
      <c r="A10" s="126" t="s">
        <v>129</v>
      </c>
      <c r="B10" s="127">
        <v>193556.88</v>
      </c>
      <c r="C10" s="135">
        <v>188476.96</v>
      </c>
      <c r="E10" s="33"/>
      <c r="F10" s="36"/>
      <c r="G10" s="36"/>
      <c r="H10" s="139"/>
    </row>
    <row r="11" spans="1:8" s="128" customFormat="1" ht="12.75" x14ac:dyDescent="0.2">
      <c r="A11" s="126" t="s">
        <v>111</v>
      </c>
      <c r="B11" s="127">
        <v>160001.28</v>
      </c>
      <c r="C11" s="135">
        <v>155827.69</v>
      </c>
      <c r="E11" s="33"/>
      <c r="F11" s="36"/>
      <c r="G11" s="36"/>
      <c r="H11" s="139"/>
    </row>
    <row r="12" spans="1:8" s="128" customFormat="1" ht="12.75" x14ac:dyDescent="0.2">
      <c r="A12" s="126" t="s">
        <v>102</v>
      </c>
      <c r="B12" s="127">
        <v>33070.080000000002</v>
      </c>
      <c r="C12" s="135">
        <v>32586.62</v>
      </c>
      <c r="E12" s="33"/>
      <c r="F12" s="36"/>
      <c r="G12" s="36"/>
      <c r="H12" s="139"/>
    </row>
    <row r="13" spans="1:8" s="128" customFormat="1" ht="12.75" x14ac:dyDescent="0.2">
      <c r="A13" s="126" t="s">
        <v>103</v>
      </c>
      <c r="B13" s="127">
        <v>0</v>
      </c>
      <c r="C13" s="135">
        <v>569.36</v>
      </c>
      <c r="E13" s="33"/>
      <c r="F13" s="33"/>
      <c r="G13" s="33"/>
      <c r="H13" s="139"/>
    </row>
    <row r="14" spans="1:8" s="128" customFormat="1" ht="12.75" x14ac:dyDescent="0.2">
      <c r="A14" s="126" t="s">
        <v>112</v>
      </c>
      <c r="B14" s="127">
        <v>253508.65</v>
      </c>
      <c r="C14" s="135">
        <v>243272.8</v>
      </c>
      <c r="E14" s="33"/>
      <c r="F14" s="36"/>
      <c r="G14" s="36"/>
      <c r="H14" s="139"/>
    </row>
    <row r="15" spans="1:8" s="128" customFormat="1" ht="12.75" x14ac:dyDescent="0.25">
      <c r="A15" s="126" t="s">
        <v>141</v>
      </c>
      <c r="B15" s="135">
        <v>361240</v>
      </c>
      <c r="C15" s="135">
        <v>430613</v>
      </c>
      <c r="E15" s="33"/>
      <c r="F15" s="36"/>
      <c r="G15" s="36"/>
    </row>
    <row r="16" spans="1:8" s="128" customFormat="1" ht="12.75" x14ac:dyDescent="0.25">
      <c r="A16" s="126" t="s">
        <v>114</v>
      </c>
      <c r="B16" s="135">
        <v>346263.24</v>
      </c>
      <c r="C16" s="135">
        <v>334583.38</v>
      </c>
      <c r="E16" s="33"/>
      <c r="F16" s="36"/>
      <c r="G16" s="36"/>
    </row>
    <row r="17" spans="1:8" s="128" customFormat="1" ht="12.75" x14ac:dyDescent="0.25">
      <c r="A17" s="126" t="s">
        <v>142</v>
      </c>
      <c r="B17" s="135">
        <v>0</v>
      </c>
      <c r="C17" s="135">
        <v>0</v>
      </c>
      <c r="E17" s="33"/>
      <c r="F17" s="46"/>
      <c r="G17" s="46"/>
    </row>
    <row r="18" spans="1:8" s="128" customFormat="1" ht="12.75" x14ac:dyDescent="0.2">
      <c r="A18" s="126" t="s">
        <v>115</v>
      </c>
      <c r="B18" s="127">
        <v>0</v>
      </c>
      <c r="C18" s="135">
        <v>0</v>
      </c>
      <c r="E18" s="33"/>
      <c r="F18" s="33"/>
      <c r="G18" s="33"/>
      <c r="H18" s="139"/>
    </row>
    <row r="19" spans="1:8" s="128" customFormat="1" ht="12.75" x14ac:dyDescent="0.25">
      <c r="A19" s="126" t="s">
        <v>372</v>
      </c>
      <c r="B19" s="135">
        <v>104884.88</v>
      </c>
      <c r="C19" s="135">
        <v>106693.72</v>
      </c>
      <c r="E19" s="33"/>
      <c r="F19" s="36"/>
      <c r="G19" s="36"/>
    </row>
    <row r="20" spans="1:8" s="128" customFormat="1" ht="12.75" x14ac:dyDescent="0.25">
      <c r="A20" s="126" t="s">
        <v>143</v>
      </c>
      <c r="B20" s="127">
        <v>0</v>
      </c>
      <c r="C20" s="135">
        <v>954.21</v>
      </c>
      <c r="E20" s="33"/>
      <c r="F20" s="33"/>
      <c r="G20" s="33"/>
    </row>
    <row r="21" spans="1:8" s="128" customFormat="1" ht="25.5" x14ac:dyDescent="0.25">
      <c r="A21" s="126" t="s">
        <v>116</v>
      </c>
      <c r="B21" s="127">
        <v>1294733.82</v>
      </c>
      <c r="C21" s="135">
        <v>1175347.1399999999</v>
      </c>
      <c r="E21" s="33"/>
      <c r="F21" s="33"/>
      <c r="G21" s="33"/>
    </row>
    <row r="22" spans="1:8" s="128" customFormat="1" ht="25.5" x14ac:dyDescent="0.25">
      <c r="A22" s="126" t="s">
        <v>117</v>
      </c>
      <c r="B22" s="127">
        <v>4514861.67</v>
      </c>
      <c r="C22" s="135">
        <v>4238230.6500000004</v>
      </c>
      <c r="E22" s="33"/>
      <c r="F22" s="33"/>
      <c r="G22" s="33"/>
    </row>
    <row r="23" spans="1:8" s="128" customFormat="1" ht="12.75" x14ac:dyDescent="0.25">
      <c r="A23" s="126" t="s">
        <v>118</v>
      </c>
      <c r="B23" s="135">
        <v>59333.52</v>
      </c>
      <c r="C23" s="135">
        <v>58086.78</v>
      </c>
      <c r="E23" s="33"/>
      <c r="F23" s="46"/>
      <c r="G23" s="46"/>
    </row>
    <row r="24" spans="1:8" s="128" customFormat="1" ht="12.75" x14ac:dyDescent="0.2">
      <c r="A24" s="126" t="s">
        <v>119</v>
      </c>
      <c r="B24" s="127">
        <v>225140.96</v>
      </c>
      <c r="C24" s="135">
        <v>165581.85</v>
      </c>
      <c r="E24" s="33"/>
      <c r="F24" s="46"/>
      <c r="G24" s="46"/>
      <c r="H24" s="139"/>
    </row>
    <row r="25" spans="1:8" s="128" customFormat="1" ht="12.75" x14ac:dyDescent="0.25">
      <c r="A25" s="126" t="s">
        <v>120</v>
      </c>
      <c r="B25" s="135">
        <v>351372.48</v>
      </c>
      <c r="C25" s="135">
        <v>302286.15999999997</v>
      </c>
      <c r="E25" s="33"/>
      <c r="F25" s="33"/>
      <c r="G25" s="46"/>
    </row>
    <row r="26" spans="1:8" s="128" customFormat="1" ht="12.75" x14ac:dyDescent="0.2">
      <c r="A26" s="126" t="s">
        <v>180</v>
      </c>
      <c r="B26" s="127">
        <v>221817.84</v>
      </c>
      <c r="C26" s="135">
        <v>261996.97</v>
      </c>
      <c r="E26" s="33"/>
      <c r="F26" s="140"/>
      <c r="G26" s="140"/>
      <c r="H26" s="139"/>
    </row>
    <row r="27" spans="1:8" s="128" customFormat="1" ht="12.75" x14ac:dyDescent="0.2">
      <c r="A27" s="126" t="s">
        <v>100</v>
      </c>
      <c r="B27" s="127">
        <v>0</v>
      </c>
      <c r="C27" s="135">
        <v>0</v>
      </c>
      <c r="E27" s="33"/>
      <c r="F27" s="141"/>
      <c r="G27" s="141"/>
      <c r="H27" s="139"/>
    </row>
    <row r="28" spans="1:8" x14ac:dyDescent="0.25">
      <c r="A28" s="17" t="s">
        <v>144</v>
      </c>
      <c r="B28" s="28">
        <f>SUM(B7:B27)</f>
        <v>10246578.23</v>
      </c>
      <c r="C28" s="28">
        <f>SUM(C7:C27)</f>
        <v>9765169.4100000001</v>
      </c>
      <c r="E28" s="34"/>
      <c r="F28" s="47"/>
      <c r="G28" s="47"/>
    </row>
    <row r="29" spans="1:8" ht="15" x14ac:dyDescent="0.25">
      <c r="B29" s="18"/>
      <c r="C29" s="18"/>
    </row>
    <row r="30" spans="1:8" x14ac:dyDescent="0.25">
      <c r="A30" s="25" t="s">
        <v>110</v>
      </c>
      <c r="B30" s="26" t="s">
        <v>146</v>
      </c>
    </row>
    <row r="31" spans="1:8" s="128" customFormat="1" ht="12.75" x14ac:dyDescent="0.2">
      <c r="A31" s="126" t="s">
        <v>147</v>
      </c>
      <c r="B31" s="127">
        <f>SUM(B32:B40)</f>
        <v>1566297.77</v>
      </c>
      <c r="E31" s="33"/>
      <c r="F31" s="138"/>
      <c r="G31" s="139"/>
      <c r="H31" s="139"/>
    </row>
    <row r="32" spans="1:8" s="128" customFormat="1" ht="12.75" x14ac:dyDescent="0.2">
      <c r="A32" s="129" t="s">
        <v>121</v>
      </c>
      <c r="B32" s="130">
        <v>208136.4</v>
      </c>
      <c r="E32" s="33"/>
      <c r="F32" s="46"/>
      <c r="G32" s="139"/>
      <c r="H32" s="139"/>
    </row>
    <row r="33" spans="1:8" s="128" customFormat="1" ht="12.75" x14ac:dyDescent="0.2">
      <c r="A33" s="129" t="s">
        <v>122</v>
      </c>
      <c r="B33" s="130">
        <v>192574.8</v>
      </c>
      <c r="E33" s="33"/>
      <c r="F33" s="36"/>
      <c r="G33" s="139"/>
      <c r="H33" s="139"/>
    </row>
    <row r="34" spans="1:8" s="128" customFormat="1" ht="25.5" x14ac:dyDescent="0.2">
      <c r="A34" s="129" t="s">
        <v>123</v>
      </c>
      <c r="B34" s="130">
        <v>203759.7</v>
      </c>
      <c r="E34" s="33"/>
      <c r="F34" s="33"/>
      <c r="G34" s="139"/>
      <c r="H34" s="139"/>
    </row>
    <row r="35" spans="1:8" s="128" customFormat="1" ht="25.5" x14ac:dyDescent="0.2">
      <c r="A35" s="129" t="s">
        <v>124</v>
      </c>
      <c r="B35" s="130">
        <v>25287.599999999999</v>
      </c>
      <c r="E35" s="33"/>
      <c r="F35" s="33"/>
      <c r="G35" s="139"/>
      <c r="H35" s="139"/>
    </row>
    <row r="36" spans="1:8" s="128" customFormat="1" ht="12.75" x14ac:dyDescent="0.2">
      <c r="A36" s="129" t="s">
        <v>125</v>
      </c>
      <c r="B36" s="130">
        <v>7780.8</v>
      </c>
      <c r="E36" s="33"/>
      <c r="F36" s="36"/>
      <c r="G36" s="139"/>
      <c r="H36" s="139"/>
    </row>
    <row r="37" spans="1:8" s="128" customFormat="1" ht="12.75" x14ac:dyDescent="0.2">
      <c r="A37" s="129" t="s">
        <v>126</v>
      </c>
      <c r="B37" s="130">
        <v>31796.94</v>
      </c>
      <c r="E37" s="33"/>
      <c r="F37" s="36"/>
      <c r="G37" s="139"/>
      <c r="H37" s="139"/>
    </row>
    <row r="38" spans="1:8" s="128" customFormat="1" ht="12.75" x14ac:dyDescent="0.2">
      <c r="A38" s="129" t="s">
        <v>127</v>
      </c>
      <c r="B38" s="130">
        <v>869717.18</v>
      </c>
      <c r="E38" s="33"/>
      <c r="F38" s="36"/>
      <c r="G38" s="139"/>
      <c r="H38" s="139"/>
    </row>
    <row r="39" spans="1:8" s="128" customFormat="1" ht="12.75" x14ac:dyDescent="0.2">
      <c r="A39" s="129" t="s">
        <v>128</v>
      </c>
      <c r="B39" s="130">
        <v>0</v>
      </c>
      <c r="E39" s="33"/>
      <c r="F39" s="33"/>
      <c r="G39" s="139"/>
      <c r="H39" s="139"/>
    </row>
    <row r="40" spans="1:8" s="128" customFormat="1" ht="25.5" x14ac:dyDescent="0.2">
      <c r="A40" s="129" t="s">
        <v>131</v>
      </c>
      <c r="B40" s="130">
        <v>27244.35</v>
      </c>
      <c r="E40" s="33"/>
      <c r="F40" s="46"/>
      <c r="G40" s="139"/>
      <c r="H40" s="139"/>
    </row>
    <row r="41" spans="1:8" s="128" customFormat="1" ht="12.75" x14ac:dyDescent="0.2">
      <c r="A41" s="126" t="s">
        <v>148</v>
      </c>
      <c r="B41" s="127">
        <v>1258296</v>
      </c>
      <c r="E41" s="33"/>
      <c r="F41" s="36"/>
      <c r="G41" s="139"/>
      <c r="H41" s="139"/>
    </row>
    <row r="42" spans="1:8" s="128" customFormat="1" ht="25.5" x14ac:dyDescent="0.2">
      <c r="A42" s="126" t="s">
        <v>101</v>
      </c>
      <c r="B42" s="127">
        <v>193547.4</v>
      </c>
      <c r="E42" s="33"/>
      <c r="F42" s="46"/>
      <c r="G42" s="139"/>
      <c r="H42" s="139"/>
    </row>
    <row r="43" spans="1:8" s="128" customFormat="1" ht="12.75" x14ac:dyDescent="0.2">
      <c r="A43" s="126" t="s">
        <v>130</v>
      </c>
      <c r="B43" s="127">
        <v>159992.70000000001</v>
      </c>
      <c r="E43" s="33"/>
      <c r="F43" s="46"/>
      <c r="G43" s="139"/>
      <c r="H43" s="139"/>
    </row>
    <row r="44" spans="1:8" s="128" customFormat="1" ht="12.75" x14ac:dyDescent="0.2">
      <c r="A44" s="126" t="s">
        <v>336</v>
      </c>
      <c r="B44" s="127">
        <v>33068.400000000001</v>
      </c>
      <c r="E44" s="33"/>
      <c r="F44" s="46"/>
      <c r="G44" s="139"/>
      <c r="H44" s="139"/>
    </row>
    <row r="45" spans="1:8" s="128" customFormat="1" ht="12.75" x14ac:dyDescent="0.2">
      <c r="A45" s="126" t="s">
        <v>337</v>
      </c>
      <c r="B45" s="127">
        <v>0</v>
      </c>
      <c r="E45" s="33"/>
      <c r="F45" s="33"/>
      <c r="G45" s="139"/>
      <c r="H45" s="139"/>
    </row>
    <row r="46" spans="1:8" s="128" customFormat="1" ht="12.75" x14ac:dyDescent="0.2">
      <c r="A46" s="126" t="s">
        <v>338</v>
      </c>
      <c r="B46" s="127">
        <v>230719.15</v>
      </c>
      <c r="E46" s="33"/>
      <c r="F46" s="36"/>
      <c r="G46" s="139"/>
      <c r="H46" s="139"/>
    </row>
    <row r="47" spans="1:8" s="128" customFormat="1" ht="12.75" x14ac:dyDescent="0.2">
      <c r="A47" s="126" t="s">
        <v>104</v>
      </c>
      <c r="B47" s="127">
        <v>0</v>
      </c>
      <c r="E47" s="33"/>
      <c r="F47" s="33"/>
      <c r="G47" s="139"/>
      <c r="H47" s="139"/>
    </row>
    <row r="48" spans="1:8" s="128" customFormat="1" ht="12.75" x14ac:dyDescent="0.2">
      <c r="A48" s="126" t="s">
        <v>339</v>
      </c>
      <c r="B48" s="127">
        <v>346245.6</v>
      </c>
      <c r="E48" s="33"/>
      <c r="F48" s="46"/>
      <c r="G48" s="139"/>
      <c r="H48" s="139"/>
    </row>
    <row r="49" spans="1:8" s="128" customFormat="1" ht="12.75" x14ac:dyDescent="0.2">
      <c r="A49" s="126" t="s">
        <v>340</v>
      </c>
      <c r="B49" s="127">
        <v>0</v>
      </c>
      <c r="E49" s="33"/>
      <c r="F49" s="33"/>
      <c r="G49" s="139"/>
      <c r="H49" s="139"/>
    </row>
    <row r="50" spans="1:8" s="128" customFormat="1" ht="12.75" x14ac:dyDescent="0.2">
      <c r="A50" s="131" t="s">
        <v>341</v>
      </c>
      <c r="B50" s="127">
        <v>0</v>
      </c>
      <c r="E50" s="33"/>
      <c r="F50" s="33"/>
      <c r="G50" s="139"/>
      <c r="H50" s="139"/>
    </row>
    <row r="51" spans="1:8" s="128" customFormat="1" ht="12.75" x14ac:dyDescent="0.2">
      <c r="A51" s="126" t="s">
        <v>371</v>
      </c>
      <c r="B51" s="127">
        <v>113847.45</v>
      </c>
      <c r="E51" s="33"/>
      <c r="F51" s="33"/>
      <c r="G51" s="139"/>
      <c r="H51" s="139"/>
    </row>
    <row r="52" spans="1:8" s="128" customFormat="1" ht="12.75" x14ac:dyDescent="0.2">
      <c r="A52" s="131" t="s">
        <v>343</v>
      </c>
      <c r="B52" s="132">
        <v>0</v>
      </c>
      <c r="E52" s="33"/>
      <c r="F52" s="33"/>
      <c r="G52" s="139"/>
      <c r="H52" s="139"/>
    </row>
    <row r="53" spans="1:8" s="128" customFormat="1" ht="25.5" x14ac:dyDescent="0.2">
      <c r="A53" s="126" t="s">
        <v>346</v>
      </c>
      <c r="B53" s="127">
        <v>1754807.73</v>
      </c>
      <c r="E53" s="33"/>
      <c r="F53" s="33"/>
      <c r="G53" s="139"/>
      <c r="H53" s="139"/>
    </row>
    <row r="54" spans="1:8" s="128" customFormat="1" ht="12.75" x14ac:dyDescent="0.25">
      <c r="A54" s="133" t="s">
        <v>134</v>
      </c>
      <c r="B54" s="130">
        <v>52789.11</v>
      </c>
      <c r="E54" s="33"/>
      <c r="F54" s="33"/>
    </row>
    <row r="55" spans="1:8" s="128" customFormat="1" ht="12.75" x14ac:dyDescent="0.25">
      <c r="A55" s="133" t="s">
        <v>181</v>
      </c>
      <c r="B55" s="130">
        <v>90797.18</v>
      </c>
      <c r="F55" s="140"/>
    </row>
    <row r="56" spans="1:8" s="128" customFormat="1" ht="12.75" x14ac:dyDescent="0.2">
      <c r="A56" s="126" t="s">
        <v>344</v>
      </c>
      <c r="B56" s="127">
        <v>4080802.98</v>
      </c>
      <c r="E56" s="33"/>
      <c r="F56" s="33"/>
      <c r="H56" s="139"/>
    </row>
    <row r="57" spans="1:8" s="128" customFormat="1" ht="12.75" x14ac:dyDescent="0.2">
      <c r="A57" s="133" t="s">
        <v>135</v>
      </c>
      <c r="B57" s="130">
        <v>109398.18</v>
      </c>
      <c r="F57" s="33"/>
      <c r="H57" s="139"/>
    </row>
    <row r="58" spans="1:8" s="128" customFormat="1" ht="12.75" x14ac:dyDescent="0.2">
      <c r="A58" s="126" t="s">
        <v>345</v>
      </c>
      <c r="B58" s="127">
        <v>64970.28</v>
      </c>
      <c r="E58" s="33"/>
      <c r="F58" s="33"/>
      <c r="G58" s="139"/>
      <c r="H58" s="139"/>
    </row>
    <row r="59" spans="1:8" s="128" customFormat="1" ht="12.75" x14ac:dyDescent="0.2">
      <c r="A59" s="131" t="s">
        <v>107</v>
      </c>
      <c r="B59" s="132">
        <v>0</v>
      </c>
      <c r="E59" s="33"/>
      <c r="F59" s="33"/>
      <c r="G59" s="139"/>
      <c r="H59" s="139"/>
    </row>
    <row r="60" spans="1:8" s="128" customFormat="1" ht="12.75" x14ac:dyDescent="0.2">
      <c r="A60" s="126" t="s">
        <v>108</v>
      </c>
      <c r="B60" s="127">
        <v>178850.43</v>
      </c>
      <c r="E60" s="33"/>
      <c r="F60" s="36"/>
      <c r="H60" s="139"/>
    </row>
    <row r="61" spans="1:8" s="128" customFormat="1" ht="12.75" x14ac:dyDescent="0.2">
      <c r="A61" s="131" t="s">
        <v>109</v>
      </c>
      <c r="B61" s="127">
        <v>0</v>
      </c>
      <c r="E61" s="33"/>
      <c r="F61" s="141"/>
      <c r="G61" s="139"/>
      <c r="H61" s="139"/>
    </row>
    <row r="62" spans="1:8" s="128" customFormat="1" ht="25.5" x14ac:dyDescent="0.2">
      <c r="A62" s="126" t="s">
        <v>185</v>
      </c>
      <c r="B62" s="134">
        <v>0</v>
      </c>
      <c r="E62" s="33"/>
      <c r="F62" s="33"/>
      <c r="G62" s="139"/>
      <c r="H62" s="139"/>
    </row>
    <row r="63" spans="1:8" ht="15" x14ac:dyDescent="0.25">
      <c r="A63" s="17" t="s">
        <v>149</v>
      </c>
      <c r="B63" s="27">
        <f>B31+B41+B42+B43+B46+B44+B45+B47+B49+B48+B51+B58+B53+B50+B56+B52+B59+B60+B61+B62</f>
        <v>9981445.8900000006</v>
      </c>
      <c r="E63" s="40"/>
      <c r="F63" s="48"/>
      <c r="H63"/>
    </row>
    <row r="64" spans="1:8" ht="4.5" customHeight="1" x14ac:dyDescent="0.25">
      <c r="B64" s="2"/>
      <c r="E64" s="40"/>
      <c r="F64" s="48"/>
    </row>
    <row r="65" spans="1:2" x14ac:dyDescent="0.25">
      <c r="A65" s="17" t="s">
        <v>137</v>
      </c>
      <c r="B65" s="27">
        <f>C28-B63</f>
        <v>-216276.48000000045</v>
      </c>
    </row>
  </sheetData>
  <mergeCells count="4">
    <mergeCell ref="A1:C1"/>
    <mergeCell ref="A3:C3"/>
    <mergeCell ref="A5:A6"/>
    <mergeCell ref="B5:C5"/>
  </mergeCells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scale="80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zoomScaleNormal="100" workbookViewId="0">
      <pane ySplit="3" topLeftCell="A4" activePane="bottomLeft" state="frozen"/>
      <selection sqref="A1:C1"/>
      <selection pane="bottomLeft" sqref="A1:C1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155" t="s">
        <v>97</v>
      </c>
      <c r="B1" s="155"/>
      <c r="C1" s="155"/>
      <c r="D1" s="16"/>
      <c r="E1" s="21"/>
      <c r="F1" s="21"/>
    </row>
    <row r="2" spans="1:8" ht="6.75" customHeight="1" thickBot="1" x14ac:dyDescent="0.3"/>
    <row r="3" spans="1:8" ht="24.75" customHeight="1" thickBot="1" x14ac:dyDescent="0.3">
      <c r="A3" s="159" t="s">
        <v>42</v>
      </c>
      <c r="B3" s="159"/>
      <c r="C3" s="159"/>
      <c r="D3" s="23"/>
      <c r="E3" s="1" t="s">
        <v>91</v>
      </c>
      <c r="F3" s="20"/>
    </row>
    <row r="4" spans="1:8" ht="6" customHeight="1" x14ac:dyDescent="0.25"/>
    <row r="5" spans="1:8" x14ac:dyDescent="0.25">
      <c r="A5" s="153" t="s">
        <v>110</v>
      </c>
      <c r="B5" s="157" t="s">
        <v>145</v>
      </c>
      <c r="C5" s="158"/>
      <c r="E5" s="5"/>
      <c r="F5" s="6"/>
    </row>
    <row r="6" spans="1:8" x14ac:dyDescent="0.25">
      <c r="A6" s="154"/>
      <c r="B6" s="25" t="s">
        <v>98</v>
      </c>
      <c r="C6" s="25" t="s">
        <v>99</v>
      </c>
      <c r="E6" s="5"/>
      <c r="F6" s="6"/>
    </row>
    <row r="7" spans="1:8" s="128" customFormat="1" ht="12.75" x14ac:dyDescent="0.2">
      <c r="A7" s="126" t="s">
        <v>139</v>
      </c>
      <c r="B7" s="127">
        <v>7112896.9800000004</v>
      </c>
      <c r="C7" s="135">
        <f>6894023.98+715.44</f>
        <v>6894739.4200000009</v>
      </c>
      <c r="E7" s="33"/>
      <c r="F7" s="36"/>
      <c r="G7" s="36"/>
      <c r="H7" s="139"/>
    </row>
    <row r="8" spans="1:8" s="128" customFormat="1" ht="25.5" x14ac:dyDescent="0.2">
      <c r="A8" s="126" t="s">
        <v>113</v>
      </c>
      <c r="B8" s="127">
        <v>941621.14</v>
      </c>
      <c r="C8" s="135">
        <v>848342.09</v>
      </c>
      <c r="E8" s="33"/>
      <c r="F8" s="33"/>
      <c r="G8" s="33"/>
      <c r="H8" s="139"/>
    </row>
    <row r="9" spans="1:8" s="128" customFormat="1" ht="12.75" x14ac:dyDescent="0.25">
      <c r="A9" s="126" t="s">
        <v>140</v>
      </c>
      <c r="B9" s="135">
        <v>3472658.88</v>
      </c>
      <c r="C9" s="135">
        <v>3369493.3</v>
      </c>
      <c r="E9" s="33"/>
      <c r="F9" s="36"/>
      <c r="G9" s="36"/>
    </row>
    <row r="10" spans="1:8" s="128" customFormat="1" ht="25.5" x14ac:dyDescent="0.2">
      <c r="A10" s="126" t="s">
        <v>129</v>
      </c>
      <c r="B10" s="127">
        <v>1093445.8799999999</v>
      </c>
      <c r="C10" s="135">
        <v>1059327.47</v>
      </c>
      <c r="E10" s="33"/>
      <c r="F10" s="36"/>
      <c r="G10" s="36"/>
      <c r="H10" s="139"/>
    </row>
    <row r="11" spans="1:8" s="128" customFormat="1" ht="12.75" x14ac:dyDescent="0.2">
      <c r="A11" s="126" t="s">
        <v>111</v>
      </c>
      <c r="B11" s="127">
        <v>903881.34</v>
      </c>
      <c r="C11" s="135">
        <v>875556.28</v>
      </c>
      <c r="E11" s="33"/>
      <c r="F11" s="36"/>
      <c r="G11" s="36"/>
      <c r="H11" s="139"/>
    </row>
    <row r="12" spans="1:8" s="128" customFormat="1" ht="12.75" x14ac:dyDescent="0.2">
      <c r="A12" s="126" t="s">
        <v>102</v>
      </c>
      <c r="B12" s="127">
        <v>285.48</v>
      </c>
      <c r="C12" s="135">
        <v>293.25</v>
      </c>
      <c r="E12" s="33"/>
      <c r="F12" s="33"/>
      <c r="G12" s="33"/>
      <c r="H12" s="139"/>
    </row>
    <row r="13" spans="1:8" s="128" customFormat="1" ht="12.75" x14ac:dyDescent="0.2">
      <c r="A13" s="126" t="s">
        <v>103</v>
      </c>
      <c r="B13" s="127">
        <v>0</v>
      </c>
      <c r="C13" s="135">
        <v>622.03</v>
      </c>
      <c r="E13" s="33"/>
      <c r="F13" s="33"/>
      <c r="G13" s="33"/>
      <c r="H13" s="139"/>
    </row>
    <row r="14" spans="1:8" s="128" customFormat="1" ht="12.75" x14ac:dyDescent="0.2">
      <c r="A14" s="126" t="s">
        <v>112</v>
      </c>
      <c r="B14" s="127">
        <v>1730208.44</v>
      </c>
      <c r="C14" s="135">
        <v>1654697.49</v>
      </c>
      <c r="E14" s="33"/>
      <c r="F14" s="36"/>
      <c r="G14" s="36"/>
      <c r="H14" s="139"/>
    </row>
    <row r="15" spans="1:8" s="128" customFormat="1" ht="12.75" x14ac:dyDescent="0.25">
      <c r="A15" s="126" t="s">
        <v>141</v>
      </c>
      <c r="B15" s="135">
        <v>956700</v>
      </c>
      <c r="C15" s="135">
        <v>874880</v>
      </c>
      <c r="E15" s="33"/>
      <c r="F15" s="36"/>
      <c r="G15" s="36"/>
    </row>
    <row r="16" spans="1:8" s="128" customFormat="1" ht="12.75" x14ac:dyDescent="0.25">
      <c r="A16" s="126" t="s">
        <v>114</v>
      </c>
      <c r="B16" s="135">
        <v>1956117.42</v>
      </c>
      <c r="C16" s="135">
        <v>1886789.87</v>
      </c>
      <c r="E16" s="33"/>
      <c r="F16" s="36"/>
      <c r="G16" s="36"/>
    </row>
    <row r="17" spans="1:8" s="128" customFormat="1" ht="12.75" x14ac:dyDescent="0.25">
      <c r="A17" s="126" t="s">
        <v>142</v>
      </c>
      <c r="B17" s="135">
        <v>0</v>
      </c>
      <c r="C17" s="135">
        <v>0</v>
      </c>
      <c r="E17" s="33"/>
      <c r="F17" s="46"/>
      <c r="G17" s="46"/>
    </row>
    <row r="18" spans="1:8" s="128" customFormat="1" ht="12.75" x14ac:dyDescent="0.2">
      <c r="A18" s="126" t="s">
        <v>115</v>
      </c>
      <c r="B18" s="127">
        <v>553140</v>
      </c>
      <c r="C18" s="135">
        <v>534305.47</v>
      </c>
      <c r="E18" s="33"/>
      <c r="F18" s="36"/>
      <c r="G18" s="36"/>
      <c r="H18" s="139"/>
    </row>
    <row r="19" spans="1:8" s="128" customFormat="1" ht="12.75" x14ac:dyDescent="0.25">
      <c r="A19" s="126" t="s">
        <v>372</v>
      </c>
      <c r="B19" s="135">
        <v>391591.17</v>
      </c>
      <c r="C19" s="135">
        <v>391896.61</v>
      </c>
      <c r="E19" s="33"/>
      <c r="F19" s="36"/>
      <c r="G19" s="36"/>
    </row>
    <row r="20" spans="1:8" s="128" customFormat="1" ht="12.75" x14ac:dyDescent="0.25">
      <c r="A20" s="126" t="s">
        <v>143</v>
      </c>
      <c r="B20" s="127">
        <v>0</v>
      </c>
      <c r="C20" s="135">
        <v>0</v>
      </c>
      <c r="E20" s="33"/>
      <c r="F20" s="33"/>
      <c r="G20" s="33"/>
    </row>
    <row r="21" spans="1:8" s="128" customFormat="1" ht="25.5" x14ac:dyDescent="0.25">
      <c r="A21" s="126" t="s">
        <v>116</v>
      </c>
      <c r="B21" s="127">
        <v>5296756.76</v>
      </c>
      <c r="C21" s="135">
        <v>5015182.0199999996</v>
      </c>
      <c r="E21" s="33"/>
      <c r="F21" s="33"/>
      <c r="G21" s="33"/>
    </row>
    <row r="22" spans="1:8" s="128" customFormat="1" ht="25.5" x14ac:dyDescent="0.25">
      <c r="A22" s="126" t="s">
        <v>117</v>
      </c>
      <c r="B22" s="127">
        <v>17144457.870000001</v>
      </c>
      <c r="C22" s="135">
        <v>16286368.029999999</v>
      </c>
      <c r="E22" s="33"/>
      <c r="F22" s="33"/>
      <c r="G22" s="33"/>
    </row>
    <row r="23" spans="1:8" s="128" customFormat="1" ht="12.75" x14ac:dyDescent="0.25">
      <c r="A23" s="126" t="s">
        <v>118</v>
      </c>
      <c r="B23" s="135">
        <v>335184.84000000003</v>
      </c>
      <c r="C23" s="135">
        <v>324872.65000000002</v>
      </c>
      <c r="E23" s="33"/>
      <c r="F23" s="46"/>
      <c r="G23" s="46"/>
    </row>
    <row r="24" spans="1:8" s="128" customFormat="1" ht="12.75" x14ac:dyDescent="0.2">
      <c r="A24" s="126" t="s">
        <v>119</v>
      </c>
      <c r="B24" s="127">
        <v>807419.99</v>
      </c>
      <c r="C24" s="135">
        <v>717287.98</v>
      </c>
      <c r="E24" s="33"/>
      <c r="F24" s="46"/>
      <c r="G24" s="46"/>
      <c r="H24" s="139"/>
    </row>
    <row r="25" spans="1:8" s="128" customFormat="1" ht="12.75" x14ac:dyDescent="0.25">
      <c r="A25" s="126" t="s">
        <v>120</v>
      </c>
      <c r="B25" s="135">
        <v>70160.86</v>
      </c>
      <c r="C25" s="135">
        <v>46980.9</v>
      </c>
      <c r="E25" s="33"/>
      <c r="F25" s="33"/>
      <c r="G25" s="46"/>
    </row>
    <row r="26" spans="1:8" s="128" customFormat="1" ht="12.75" x14ac:dyDescent="0.2">
      <c r="A26" s="126" t="s">
        <v>180</v>
      </c>
      <c r="B26" s="127">
        <v>36331.74</v>
      </c>
      <c r="C26" s="135">
        <v>29842.97</v>
      </c>
      <c r="E26" s="33"/>
      <c r="F26" s="140"/>
      <c r="G26" s="140"/>
      <c r="H26" s="139"/>
    </row>
    <row r="27" spans="1:8" s="128" customFormat="1" ht="12.75" x14ac:dyDescent="0.2">
      <c r="A27" s="126" t="s">
        <v>100</v>
      </c>
      <c r="B27" s="127">
        <v>0</v>
      </c>
      <c r="C27" s="135">
        <v>0</v>
      </c>
      <c r="E27" s="33"/>
      <c r="F27" s="141"/>
      <c r="G27" s="141"/>
      <c r="H27" s="139"/>
    </row>
    <row r="28" spans="1:8" x14ac:dyDescent="0.25">
      <c r="A28" s="17" t="s">
        <v>144</v>
      </c>
      <c r="B28" s="28">
        <f>SUM(B7:B27)</f>
        <v>42802858.790000007</v>
      </c>
      <c r="C28" s="28">
        <f>SUM(C7:C27)</f>
        <v>40811477.829999991</v>
      </c>
      <c r="E28" s="34"/>
      <c r="F28" s="47"/>
      <c r="G28" s="47"/>
      <c r="H28" s="44"/>
    </row>
    <row r="29" spans="1:8" ht="15" x14ac:dyDescent="0.25">
      <c r="B29" s="18"/>
      <c r="C29" s="18"/>
    </row>
    <row r="30" spans="1:8" x14ac:dyDescent="0.25">
      <c r="A30" s="25" t="s">
        <v>110</v>
      </c>
      <c r="B30" s="26" t="s">
        <v>146</v>
      </c>
    </row>
    <row r="31" spans="1:8" s="128" customFormat="1" ht="12.75" x14ac:dyDescent="0.2">
      <c r="A31" s="126" t="s">
        <v>147</v>
      </c>
      <c r="B31" s="127">
        <f>SUM(B32:B40)</f>
        <v>6205548.3799999999</v>
      </c>
      <c r="E31" s="33"/>
      <c r="F31" s="138"/>
      <c r="G31" s="139"/>
      <c r="H31" s="139"/>
    </row>
    <row r="32" spans="1:8" s="128" customFormat="1" ht="12.75" x14ac:dyDescent="0.2">
      <c r="A32" s="129" t="s">
        <v>121</v>
      </c>
      <c r="B32" s="130">
        <v>1175861.52</v>
      </c>
      <c r="E32" s="33"/>
      <c r="F32" s="46"/>
      <c r="G32" s="139"/>
      <c r="H32" s="139"/>
    </row>
    <row r="33" spans="1:8" s="128" customFormat="1" ht="12.75" x14ac:dyDescent="0.2">
      <c r="A33" s="129" t="s">
        <v>122</v>
      </c>
      <c r="B33" s="130">
        <v>1087946.6399999999</v>
      </c>
      <c r="E33" s="33"/>
      <c r="F33" s="36"/>
      <c r="G33" s="139"/>
      <c r="H33" s="139"/>
    </row>
    <row r="34" spans="1:8" s="128" customFormat="1" ht="25.5" x14ac:dyDescent="0.2">
      <c r="A34" s="129" t="s">
        <v>123</v>
      </c>
      <c r="B34" s="130">
        <v>1151135.46</v>
      </c>
      <c r="E34" s="33"/>
      <c r="F34" s="33"/>
      <c r="G34" s="139"/>
      <c r="H34" s="139"/>
    </row>
    <row r="35" spans="1:8" s="128" customFormat="1" ht="25.5" x14ac:dyDescent="0.2">
      <c r="A35" s="129" t="s">
        <v>124</v>
      </c>
      <c r="B35" s="130">
        <v>142861.68</v>
      </c>
      <c r="E35" s="33"/>
      <c r="F35" s="33"/>
      <c r="G35" s="139"/>
      <c r="H35" s="139"/>
    </row>
    <row r="36" spans="1:8" s="128" customFormat="1" ht="12.75" x14ac:dyDescent="0.2">
      <c r="A36" s="129" t="s">
        <v>125</v>
      </c>
      <c r="B36" s="130">
        <v>43957.440000000002</v>
      </c>
      <c r="E36" s="33"/>
      <c r="F36" s="36"/>
      <c r="G36" s="139"/>
      <c r="H36" s="139"/>
    </row>
    <row r="37" spans="1:8" s="128" customFormat="1" ht="12.75" x14ac:dyDescent="0.2">
      <c r="A37" s="129" t="s">
        <v>126</v>
      </c>
      <c r="B37" s="130">
        <v>127187.76</v>
      </c>
      <c r="E37" s="33"/>
      <c r="F37" s="36"/>
      <c r="G37" s="139"/>
      <c r="H37" s="139"/>
    </row>
    <row r="38" spans="1:8" s="128" customFormat="1" ht="12.75" x14ac:dyDescent="0.2">
      <c r="A38" s="129" t="s">
        <v>127</v>
      </c>
      <c r="B38" s="130">
        <v>2260570.52</v>
      </c>
      <c r="E38" s="33"/>
      <c r="F38" s="36"/>
      <c r="G38" s="139"/>
      <c r="H38" s="139"/>
    </row>
    <row r="39" spans="1:8" s="128" customFormat="1" ht="12.75" x14ac:dyDescent="0.2">
      <c r="A39" s="129" t="s">
        <v>128</v>
      </c>
      <c r="B39" s="130">
        <v>0</v>
      </c>
      <c r="E39" s="33"/>
      <c r="F39" s="33"/>
      <c r="G39" s="139"/>
      <c r="H39" s="139"/>
    </row>
    <row r="40" spans="1:8" s="128" customFormat="1" ht="25.5" x14ac:dyDescent="0.2">
      <c r="A40" s="129" t="s">
        <v>131</v>
      </c>
      <c r="B40" s="130">
        <v>216027.36</v>
      </c>
      <c r="E40" s="33"/>
      <c r="F40" s="46"/>
      <c r="G40" s="139"/>
      <c r="H40" s="139"/>
    </row>
    <row r="41" spans="1:8" s="128" customFormat="1" ht="12.75" x14ac:dyDescent="0.2">
      <c r="A41" s="126" t="s">
        <v>148</v>
      </c>
      <c r="B41" s="127">
        <v>3322520</v>
      </c>
      <c r="E41" s="33"/>
      <c r="F41" s="36"/>
      <c r="G41" s="139"/>
      <c r="H41" s="139"/>
    </row>
    <row r="42" spans="1:8" s="128" customFormat="1" ht="25.5" x14ac:dyDescent="0.2">
      <c r="A42" s="126" t="s">
        <v>101</v>
      </c>
      <c r="B42" s="127">
        <v>1093441.32</v>
      </c>
      <c r="E42" s="33"/>
      <c r="F42" s="46"/>
      <c r="G42" s="139"/>
      <c r="H42" s="139"/>
    </row>
    <row r="43" spans="1:8" s="128" customFormat="1" ht="12.75" x14ac:dyDescent="0.2">
      <c r="A43" s="126" t="s">
        <v>130</v>
      </c>
      <c r="B43" s="127">
        <v>903874.86</v>
      </c>
      <c r="E43" s="33"/>
      <c r="F43" s="46"/>
      <c r="G43" s="139"/>
      <c r="H43" s="139"/>
    </row>
    <row r="44" spans="1:8" s="128" customFormat="1" ht="12.75" x14ac:dyDescent="0.2">
      <c r="A44" s="126" t="s">
        <v>336</v>
      </c>
      <c r="B44" s="127">
        <v>253.76</v>
      </c>
      <c r="E44" s="33"/>
      <c r="F44" s="46"/>
      <c r="G44" s="139"/>
      <c r="H44" s="139"/>
    </row>
    <row r="45" spans="1:8" s="128" customFormat="1" ht="12.75" x14ac:dyDescent="0.2">
      <c r="A45" s="126" t="s">
        <v>337</v>
      </c>
      <c r="B45" s="127">
        <v>0</v>
      </c>
      <c r="E45" s="33"/>
      <c r="F45" s="33"/>
      <c r="G45" s="139"/>
      <c r="H45" s="139"/>
    </row>
    <row r="46" spans="1:8" s="128" customFormat="1" ht="12.75" x14ac:dyDescent="0.2">
      <c r="A46" s="126" t="s">
        <v>338</v>
      </c>
      <c r="B46" s="127">
        <v>1559894.73</v>
      </c>
      <c r="E46" s="33"/>
      <c r="F46" s="36"/>
      <c r="G46" s="139"/>
      <c r="H46" s="139"/>
    </row>
    <row r="47" spans="1:8" s="128" customFormat="1" ht="12.75" x14ac:dyDescent="0.2">
      <c r="A47" s="126" t="s">
        <v>104</v>
      </c>
      <c r="B47" s="127">
        <v>66205.919999999998</v>
      </c>
      <c r="E47" s="33"/>
      <c r="F47" s="36"/>
      <c r="G47" s="139"/>
      <c r="H47" s="139"/>
    </row>
    <row r="48" spans="1:8" s="128" customFormat="1" ht="12.75" x14ac:dyDescent="0.2">
      <c r="A48" s="126" t="s">
        <v>339</v>
      </c>
      <c r="B48" s="127">
        <v>1956106.08</v>
      </c>
      <c r="E48" s="33"/>
      <c r="F48" s="46"/>
      <c r="G48" s="139"/>
      <c r="H48" s="139"/>
    </row>
    <row r="49" spans="1:8" s="128" customFormat="1" ht="12.75" x14ac:dyDescent="0.2">
      <c r="A49" s="126" t="s">
        <v>340</v>
      </c>
      <c r="B49" s="127">
        <v>0</v>
      </c>
      <c r="E49" s="33"/>
      <c r="F49" s="33"/>
      <c r="G49" s="139"/>
      <c r="H49" s="139"/>
    </row>
    <row r="50" spans="1:8" s="128" customFormat="1" ht="12.75" x14ac:dyDescent="0.2">
      <c r="A50" s="131" t="s">
        <v>341</v>
      </c>
      <c r="B50" s="127">
        <v>873811.34</v>
      </c>
      <c r="E50" s="33"/>
      <c r="F50" s="36"/>
      <c r="G50" s="139"/>
      <c r="H50" s="139"/>
    </row>
    <row r="51" spans="1:8" s="128" customFormat="1" ht="12.75" x14ac:dyDescent="0.2">
      <c r="A51" s="126" t="s">
        <v>371</v>
      </c>
      <c r="B51" s="127">
        <v>384106.14</v>
      </c>
      <c r="E51" s="33"/>
      <c r="F51" s="33"/>
      <c r="G51" s="139"/>
      <c r="H51" s="139"/>
    </row>
    <row r="52" spans="1:8" s="128" customFormat="1" ht="12.75" x14ac:dyDescent="0.2">
      <c r="A52" s="131" t="s">
        <v>343</v>
      </c>
      <c r="B52" s="132">
        <v>0</v>
      </c>
      <c r="E52" s="33"/>
      <c r="F52" s="33"/>
      <c r="G52" s="139"/>
      <c r="H52" s="139"/>
    </row>
    <row r="53" spans="1:8" s="128" customFormat="1" ht="25.5" x14ac:dyDescent="0.2">
      <c r="A53" s="126" t="s">
        <v>346</v>
      </c>
      <c r="B53" s="127">
        <v>5850006.4000000004</v>
      </c>
      <c r="E53" s="33"/>
      <c r="F53" s="33"/>
      <c r="G53" s="139"/>
      <c r="H53" s="139"/>
    </row>
    <row r="54" spans="1:8" s="128" customFormat="1" ht="12.75" x14ac:dyDescent="0.25">
      <c r="A54" s="133" t="s">
        <v>134</v>
      </c>
      <c r="B54" s="130">
        <v>195918.18</v>
      </c>
      <c r="E54" s="33"/>
      <c r="F54" s="33"/>
    </row>
    <row r="55" spans="1:8" s="128" customFormat="1" ht="12.75" x14ac:dyDescent="0.25">
      <c r="A55" s="133" t="s">
        <v>181</v>
      </c>
      <c r="B55" s="130">
        <v>338543.56</v>
      </c>
      <c r="F55" s="140"/>
    </row>
    <row r="56" spans="1:8" s="128" customFormat="1" ht="12.75" x14ac:dyDescent="0.2">
      <c r="A56" s="126" t="s">
        <v>344</v>
      </c>
      <c r="B56" s="127">
        <v>15480610.369999999</v>
      </c>
      <c r="E56" s="33"/>
      <c r="F56" s="33"/>
      <c r="H56" s="139"/>
    </row>
    <row r="57" spans="1:8" s="128" customFormat="1" ht="12.75" x14ac:dyDescent="0.2">
      <c r="A57" s="133" t="s">
        <v>135</v>
      </c>
      <c r="B57" s="130">
        <v>407159.4</v>
      </c>
      <c r="F57" s="33"/>
      <c r="H57" s="139"/>
    </row>
    <row r="58" spans="1:8" s="128" customFormat="1" ht="12.75" x14ac:dyDescent="0.2">
      <c r="A58" s="126" t="s">
        <v>345</v>
      </c>
      <c r="B58" s="127">
        <v>199905.72</v>
      </c>
      <c r="E58" s="33"/>
      <c r="F58" s="33"/>
      <c r="G58" s="139"/>
      <c r="H58" s="139"/>
    </row>
    <row r="59" spans="1:8" s="128" customFormat="1" ht="12.75" x14ac:dyDescent="0.2">
      <c r="A59" s="131" t="s">
        <v>107</v>
      </c>
      <c r="B59" s="132">
        <v>71357.820000000007</v>
      </c>
      <c r="E59" s="33"/>
      <c r="F59" s="36"/>
      <c r="G59" s="139"/>
      <c r="H59" s="139"/>
    </row>
    <row r="60" spans="1:8" s="128" customFormat="1" ht="12.75" x14ac:dyDescent="0.2">
      <c r="A60" s="126" t="s">
        <v>108</v>
      </c>
      <c r="B60" s="127">
        <v>49879.77</v>
      </c>
      <c r="E60" s="33"/>
      <c r="F60" s="36"/>
      <c r="H60" s="139"/>
    </row>
    <row r="61" spans="1:8" s="128" customFormat="1" ht="12.75" x14ac:dyDescent="0.2">
      <c r="A61" s="131" t="s">
        <v>109</v>
      </c>
      <c r="B61" s="127">
        <v>0</v>
      </c>
      <c r="E61" s="33"/>
      <c r="F61" s="141"/>
      <c r="G61" s="139"/>
      <c r="H61" s="139"/>
    </row>
    <row r="62" spans="1:8" s="128" customFormat="1" ht="25.5" x14ac:dyDescent="0.2">
      <c r="A62" s="126" t="s">
        <v>185</v>
      </c>
      <c r="B62" s="132">
        <v>717622.76</v>
      </c>
      <c r="E62" s="33"/>
      <c r="F62" s="33"/>
      <c r="G62" s="139"/>
      <c r="H62" s="139"/>
    </row>
    <row r="63" spans="1:8" ht="15" x14ac:dyDescent="0.25">
      <c r="A63" s="17" t="s">
        <v>149</v>
      </c>
      <c r="B63" s="27">
        <f>B31+B41+B42+B43+B46+B44+B45+B47+B49+B48+B51+B58+B53+B50+B56+B52+B59+B60+B61+B62</f>
        <v>38735145.370000005</v>
      </c>
      <c r="E63" s="40"/>
      <c r="F63" s="48"/>
      <c r="H63"/>
    </row>
    <row r="64" spans="1:8" ht="4.5" customHeight="1" x14ac:dyDescent="0.25">
      <c r="B64" s="2"/>
      <c r="E64" s="42"/>
      <c r="F64" s="49"/>
      <c r="G64" s="44"/>
    </row>
    <row r="65" spans="1:2" x14ac:dyDescent="0.25">
      <c r="A65" s="17" t="s">
        <v>137</v>
      </c>
      <c r="B65" s="27">
        <f>C28-B63</f>
        <v>2076332.459999986</v>
      </c>
    </row>
  </sheetData>
  <mergeCells count="4">
    <mergeCell ref="A1:C1"/>
    <mergeCell ref="A3:C3"/>
    <mergeCell ref="A5:A6"/>
    <mergeCell ref="B5:C5"/>
  </mergeCells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scale="80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zoomScaleNormal="100" workbookViewId="0">
      <pane ySplit="3" topLeftCell="A4" activePane="bottomLeft" state="frozen"/>
      <selection sqref="A1:C1"/>
      <selection pane="bottomLeft" sqref="A1:C1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155" t="s">
        <v>97</v>
      </c>
      <c r="B1" s="155"/>
      <c r="C1" s="155"/>
      <c r="D1" s="16"/>
      <c r="E1" s="21"/>
      <c r="F1" s="21"/>
    </row>
    <row r="2" spans="1:8" ht="6.75" customHeight="1" thickBot="1" x14ac:dyDescent="0.3"/>
    <row r="3" spans="1:8" ht="24.75" customHeight="1" thickBot="1" x14ac:dyDescent="0.3">
      <c r="A3" s="159" t="s">
        <v>43</v>
      </c>
      <c r="B3" s="159"/>
      <c r="C3" s="159"/>
      <c r="D3" s="23"/>
      <c r="E3" s="1" t="s">
        <v>91</v>
      </c>
      <c r="F3" s="20"/>
    </row>
    <row r="4" spans="1:8" ht="6" customHeight="1" x14ac:dyDescent="0.25"/>
    <row r="5" spans="1:8" x14ac:dyDescent="0.25">
      <c r="A5" s="153" t="s">
        <v>110</v>
      </c>
      <c r="B5" s="157" t="s">
        <v>145</v>
      </c>
      <c r="C5" s="158"/>
      <c r="E5" s="5"/>
      <c r="F5" s="6"/>
    </row>
    <row r="6" spans="1:8" x14ac:dyDescent="0.25">
      <c r="A6" s="154"/>
      <c r="B6" s="25" t="s">
        <v>98</v>
      </c>
      <c r="C6" s="25" t="s">
        <v>99</v>
      </c>
      <c r="E6" s="5"/>
      <c r="F6" s="6"/>
    </row>
    <row r="7" spans="1:8" s="128" customFormat="1" ht="12.75" x14ac:dyDescent="0.2">
      <c r="A7" s="126" t="s">
        <v>139</v>
      </c>
      <c r="B7" s="127">
        <v>4271248.26</v>
      </c>
      <c r="C7" s="135">
        <v>4183825.21</v>
      </c>
      <c r="E7" s="33"/>
      <c r="F7" s="36"/>
      <c r="G7" s="36"/>
      <c r="H7" s="139"/>
    </row>
    <row r="8" spans="1:8" s="128" customFormat="1" ht="25.5" x14ac:dyDescent="0.2">
      <c r="A8" s="126" t="s">
        <v>113</v>
      </c>
      <c r="B8" s="127">
        <v>393010.37</v>
      </c>
      <c r="C8" s="135">
        <v>375361.09</v>
      </c>
      <c r="E8" s="33"/>
      <c r="F8" s="33"/>
      <c r="G8" s="33"/>
      <c r="H8" s="139"/>
    </row>
    <row r="9" spans="1:8" s="128" customFormat="1" ht="12.75" x14ac:dyDescent="0.25">
      <c r="A9" s="126" t="s">
        <v>140</v>
      </c>
      <c r="B9" s="135">
        <v>2085305.94</v>
      </c>
      <c r="C9" s="135">
        <v>2047688.03</v>
      </c>
      <c r="E9" s="33"/>
      <c r="F9" s="36"/>
      <c r="G9" s="36"/>
    </row>
    <row r="10" spans="1:8" s="128" customFormat="1" ht="25.5" x14ac:dyDescent="0.2">
      <c r="A10" s="126" t="s">
        <v>129</v>
      </c>
      <c r="B10" s="127">
        <v>656609.1</v>
      </c>
      <c r="C10" s="135">
        <v>642783.65</v>
      </c>
      <c r="E10" s="33"/>
      <c r="F10" s="36"/>
      <c r="G10" s="36"/>
      <c r="H10" s="139"/>
    </row>
    <row r="11" spans="1:8" s="128" customFormat="1" ht="12.75" x14ac:dyDescent="0.2">
      <c r="A11" s="126" t="s">
        <v>111</v>
      </c>
      <c r="B11" s="127">
        <v>542774.46</v>
      </c>
      <c r="C11" s="135">
        <v>531116.35</v>
      </c>
      <c r="E11" s="33"/>
      <c r="F11" s="36"/>
      <c r="G11" s="36"/>
      <c r="H11" s="139"/>
    </row>
    <row r="12" spans="1:8" s="128" customFormat="1" ht="12.75" x14ac:dyDescent="0.2">
      <c r="A12" s="126" t="s">
        <v>102</v>
      </c>
      <c r="B12" s="127">
        <v>2891.04</v>
      </c>
      <c r="C12" s="135">
        <v>2474.1</v>
      </c>
      <c r="E12" s="33"/>
      <c r="F12" s="36"/>
      <c r="G12" s="36"/>
      <c r="H12" s="139"/>
    </row>
    <row r="13" spans="1:8" s="128" customFormat="1" ht="12.75" x14ac:dyDescent="0.2">
      <c r="A13" s="126" t="s">
        <v>103</v>
      </c>
      <c r="B13" s="127">
        <v>0</v>
      </c>
      <c r="C13" s="135">
        <v>0</v>
      </c>
      <c r="E13" s="33"/>
      <c r="F13" s="33"/>
      <c r="G13" s="33"/>
      <c r="H13" s="139"/>
    </row>
    <row r="14" spans="1:8" s="128" customFormat="1" ht="12.75" x14ac:dyDescent="0.2">
      <c r="A14" s="126" t="s">
        <v>112</v>
      </c>
      <c r="B14" s="127">
        <v>947724.83</v>
      </c>
      <c r="C14" s="135">
        <v>923377.37</v>
      </c>
      <c r="E14" s="33"/>
      <c r="F14" s="36"/>
      <c r="G14" s="36"/>
      <c r="H14" s="139"/>
    </row>
    <row r="15" spans="1:8" s="128" customFormat="1" ht="12.75" x14ac:dyDescent="0.25">
      <c r="A15" s="126" t="s">
        <v>141</v>
      </c>
      <c r="B15" s="135">
        <v>280314</v>
      </c>
      <c r="C15" s="135">
        <v>256853</v>
      </c>
      <c r="E15" s="33"/>
      <c r="F15" s="36"/>
      <c r="G15" s="36"/>
    </row>
    <row r="16" spans="1:8" s="128" customFormat="1" ht="12.75" x14ac:dyDescent="0.25">
      <c r="A16" s="126" t="s">
        <v>114</v>
      </c>
      <c r="B16" s="135">
        <v>1174636.2</v>
      </c>
      <c r="C16" s="135">
        <v>1139938.79</v>
      </c>
      <c r="E16" s="33"/>
      <c r="F16" s="36"/>
      <c r="G16" s="36"/>
    </row>
    <row r="17" spans="1:8" s="128" customFormat="1" ht="12.75" x14ac:dyDescent="0.25">
      <c r="A17" s="126" t="s">
        <v>142</v>
      </c>
      <c r="B17" s="135">
        <v>0</v>
      </c>
      <c r="C17" s="135">
        <v>0</v>
      </c>
      <c r="E17" s="33"/>
      <c r="F17" s="46"/>
      <c r="G17" s="46"/>
    </row>
    <row r="18" spans="1:8" s="128" customFormat="1" ht="12.75" x14ac:dyDescent="0.2">
      <c r="A18" s="126" t="s">
        <v>115</v>
      </c>
      <c r="B18" s="127">
        <v>0</v>
      </c>
      <c r="C18" s="135">
        <v>0</v>
      </c>
      <c r="E18" s="33"/>
      <c r="F18" s="33"/>
      <c r="G18" s="33"/>
      <c r="H18" s="139"/>
    </row>
    <row r="19" spans="1:8" s="128" customFormat="1" ht="12.75" x14ac:dyDescent="0.25">
      <c r="A19" s="126" t="s">
        <v>372</v>
      </c>
      <c r="B19" s="135">
        <v>221295.97</v>
      </c>
      <c r="C19" s="135">
        <v>214649.26</v>
      </c>
      <c r="E19" s="33"/>
      <c r="F19" s="36"/>
      <c r="G19" s="36"/>
    </row>
    <row r="20" spans="1:8" s="128" customFormat="1" ht="12.75" x14ac:dyDescent="0.25">
      <c r="A20" s="126" t="s">
        <v>143</v>
      </c>
      <c r="B20" s="127">
        <v>0</v>
      </c>
      <c r="C20" s="135">
        <v>0</v>
      </c>
      <c r="E20" s="33"/>
      <c r="F20" s="33"/>
      <c r="G20" s="33"/>
    </row>
    <row r="21" spans="1:8" s="128" customFormat="1" ht="25.5" x14ac:dyDescent="0.25">
      <c r="A21" s="126" t="s">
        <v>116</v>
      </c>
      <c r="B21" s="127">
        <v>3539234.12</v>
      </c>
      <c r="C21" s="135">
        <v>3385954.87</v>
      </c>
      <c r="E21" s="33"/>
      <c r="F21" s="33"/>
      <c r="G21" s="33"/>
    </row>
    <row r="22" spans="1:8" s="128" customFormat="1" ht="25.5" x14ac:dyDescent="0.25">
      <c r="A22" s="126" t="s">
        <v>117</v>
      </c>
      <c r="B22" s="127">
        <v>9396691.3699999992</v>
      </c>
      <c r="C22" s="135">
        <v>8939459.3800000008</v>
      </c>
      <c r="E22" s="33"/>
      <c r="F22" s="33"/>
      <c r="G22" s="33"/>
    </row>
    <row r="23" spans="1:8" s="128" customFormat="1" ht="12.75" x14ac:dyDescent="0.25">
      <c r="A23" s="126" t="s">
        <v>118</v>
      </c>
      <c r="B23" s="135">
        <v>201271.2</v>
      </c>
      <c r="C23" s="135">
        <v>197021.11</v>
      </c>
      <c r="E23" s="33"/>
      <c r="F23" s="46"/>
      <c r="G23" s="46"/>
    </row>
    <row r="24" spans="1:8" s="128" customFormat="1" ht="12.75" x14ac:dyDescent="0.2">
      <c r="A24" s="126" t="s">
        <v>119</v>
      </c>
      <c r="B24" s="127">
        <v>847967.56</v>
      </c>
      <c r="C24" s="135">
        <v>799470.52</v>
      </c>
      <c r="E24" s="33"/>
      <c r="F24" s="46"/>
      <c r="G24" s="46"/>
      <c r="H24" s="139"/>
    </row>
    <row r="25" spans="1:8" s="128" customFormat="1" ht="12.75" x14ac:dyDescent="0.25">
      <c r="A25" s="126" t="s">
        <v>120</v>
      </c>
      <c r="B25" s="135">
        <v>222213.36</v>
      </c>
      <c r="C25" s="135">
        <v>222213.36</v>
      </c>
      <c r="E25" s="33"/>
      <c r="F25" s="33"/>
      <c r="G25" s="46"/>
    </row>
    <row r="26" spans="1:8" s="128" customFormat="1" ht="12.75" x14ac:dyDescent="0.2">
      <c r="A26" s="126" t="s">
        <v>180</v>
      </c>
      <c r="B26" s="127">
        <v>68136.78</v>
      </c>
      <c r="C26" s="135">
        <v>81256.14</v>
      </c>
      <c r="E26" s="33"/>
      <c r="F26" s="140"/>
      <c r="G26" s="140"/>
      <c r="H26" s="139"/>
    </row>
    <row r="27" spans="1:8" s="128" customFormat="1" ht="12.75" x14ac:dyDescent="0.2">
      <c r="A27" s="126" t="s">
        <v>100</v>
      </c>
      <c r="B27" s="127">
        <v>0</v>
      </c>
      <c r="C27" s="135">
        <v>0</v>
      </c>
      <c r="E27" s="33"/>
      <c r="F27" s="141"/>
      <c r="G27" s="141"/>
      <c r="H27" s="139"/>
    </row>
    <row r="28" spans="1:8" x14ac:dyDescent="0.25">
      <c r="A28" s="17" t="s">
        <v>144</v>
      </c>
      <c r="B28" s="28">
        <f>SUM(B7:B27)</f>
        <v>24851324.559999995</v>
      </c>
      <c r="C28" s="28">
        <f>SUM(C7:C27)</f>
        <v>23943442.23</v>
      </c>
      <c r="E28" s="34"/>
      <c r="F28" s="47"/>
      <c r="G28" s="47"/>
    </row>
    <row r="29" spans="1:8" ht="15" x14ac:dyDescent="0.25">
      <c r="B29" s="18"/>
      <c r="C29" s="18"/>
    </row>
    <row r="30" spans="1:8" x14ac:dyDescent="0.25">
      <c r="A30" s="25" t="s">
        <v>110</v>
      </c>
      <c r="B30" s="26" t="s">
        <v>146</v>
      </c>
    </row>
    <row r="31" spans="1:8" s="128" customFormat="1" ht="12.75" x14ac:dyDescent="0.2">
      <c r="A31" s="126" t="s">
        <v>147</v>
      </c>
      <c r="B31" s="127">
        <f>SUM(B32:B40)</f>
        <v>4367486.1100000003</v>
      </c>
      <c r="E31" s="33"/>
      <c r="F31" s="138"/>
      <c r="G31" s="139"/>
      <c r="H31" s="139"/>
    </row>
    <row r="32" spans="1:8" s="128" customFormat="1" ht="12.75" x14ac:dyDescent="0.2">
      <c r="A32" s="129" t="s">
        <v>121</v>
      </c>
      <c r="B32" s="130">
        <v>706097.28</v>
      </c>
      <c r="E32" s="33"/>
      <c r="F32" s="46"/>
      <c r="G32" s="139"/>
      <c r="H32" s="139"/>
    </row>
    <row r="33" spans="1:8" s="128" customFormat="1" ht="12.75" x14ac:dyDescent="0.2">
      <c r="A33" s="129" t="s">
        <v>122</v>
      </c>
      <c r="B33" s="130">
        <v>653304.96</v>
      </c>
      <c r="E33" s="33"/>
      <c r="F33" s="36"/>
      <c r="G33" s="139"/>
      <c r="H33" s="139"/>
    </row>
    <row r="34" spans="1:8" s="128" customFormat="1" ht="25.5" x14ac:dyDescent="0.2">
      <c r="A34" s="129" t="s">
        <v>123</v>
      </c>
      <c r="B34" s="130">
        <v>691249.44</v>
      </c>
      <c r="E34" s="33"/>
      <c r="F34" s="33"/>
      <c r="G34" s="139"/>
      <c r="H34" s="139"/>
    </row>
    <row r="35" spans="1:8" s="128" customFormat="1" ht="25.5" x14ac:dyDescent="0.2">
      <c r="A35" s="129" t="s">
        <v>124</v>
      </c>
      <c r="B35" s="130">
        <v>85787.520000000004</v>
      </c>
      <c r="E35" s="33"/>
      <c r="F35" s="33"/>
      <c r="G35" s="139"/>
      <c r="H35" s="139"/>
    </row>
    <row r="36" spans="1:8" s="128" customFormat="1" ht="12.75" x14ac:dyDescent="0.2">
      <c r="A36" s="129" t="s">
        <v>125</v>
      </c>
      <c r="B36" s="130">
        <v>26396.16</v>
      </c>
      <c r="E36" s="33"/>
      <c r="F36" s="36"/>
      <c r="G36" s="139"/>
      <c r="H36" s="139"/>
    </row>
    <row r="37" spans="1:8" s="128" customFormat="1" ht="12.75" x14ac:dyDescent="0.2">
      <c r="A37" s="129" t="s">
        <v>126</v>
      </c>
      <c r="B37" s="130">
        <v>109018.08</v>
      </c>
      <c r="E37" s="33"/>
      <c r="F37" s="36"/>
      <c r="G37" s="139"/>
      <c r="H37" s="139"/>
    </row>
    <row r="38" spans="1:8" s="128" customFormat="1" ht="12.75" x14ac:dyDescent="0.2">
      <c r="A38" s="129" t="s">
        <v>127</v>
      </c>
      <c r="B38" s="130">
        <v>2058786.88</v>
      </c>
      <c r="E38" s="33"/>
      <c r="F38" s="36"/>
      <c r="G38" s="139"/>
      <c r="H38" s="139"/>
    </row>
    <row r="39" spans="1:8" s="128" customFormat="1" ht="12.75" x14ac:dyDescent="0.2">
      <c r="A39" s="129" t="s">
        <v>128</v>
      </c>
      <c r="B39" s="130">
        <v>0</v>
      </c>
      <c r="E39" s="33"/>
      <c r="F39" s="33"/>
      <c r="G39" s="139"/>
      <c r="H39" s="139"/>
    </row>
    <row r="40" spans="1:8" s="128" customFormat="1" ht="25.5" x14ac:dyDescent="0.2">
      <c r="A40" s="129" t="s">
        <v>131</v>
      </c>
      <c r="B40" s="130">
        <v>36845.79</v>
      </c>
      <c r="E40" s="33"/>
      <c r="F40" s="46"/>
      <c r="G40" s="139"/>
      <c r="H40" s="139"/>
    </row>
    <row r="41" spans="1:8" s="128" customFormat="1" ht="12.75" x14ac:dyDescent="0.2">
      <c r="A41" s="126" t="s">
        <v>148</v>
      </c>
      <c r="B41" s="127">
        <v>693935</v>
      </c>
      <c r="E41" s="33"/>
      <c r="F41" s="36"/>
      <c r="G41" s="139"/>
      <c r="H41" s="139"/>
    </row>
    <row r="42" spans="1:8" s="128" customFormat="1" ht="25.5" x14ac:dyDescent="0.2">
      <c r="A42" s="126" t="s">
        <v>101</v>
      </c>
      <c r="B42" s="127">
        <v>656604.48</v>
      </c>
      <c r="E42" s="33"/>
      <c r="F42" s="46"/>
      <c r="G42" s="139"/>
      <c r="H42" s="139"/>
    </row>
    <row r="43" spans="1:8" s="128" customFormat="1" ht="12.75" x14ac:dyDescent="0.2">
      <c r="A43" s="126" t="s">
        <v>130</v>
      </c>
      <c r="B43" s="127">
        <v>542771.04</v>
      </c>
      <c r="E43" s="33"/>
      <c r="F43" s="46"/>
      <c r="G43" s="139"/>
      <c r="H43" s="139"/>
    </row>
    <row r="44" spans="1:8" s="128" customFormat="1" ht="12.75" x14ac:dyDescent="0.2">
      <c r="A44" s="126" t="s">
        <v>336</v>
      </c>
      <c r="B44" s="127">
        <v>2891.04</v>
      </c>
      <c r="E44" s="33"/>
      <c r="F44" s="46"/>
      <c r="G44" s="139"/>
      <c r="H44" s="139"/>
    </row>
    <row r="45" spans="1:8" s="128" customFormat="1" ht="12.75" x14ac:dyDescent="0.2">
      <c r="A45" s="126" t="s">
        <v>337</v>
      </c>
      <c r="B45" s="127">
        <v>0</v>
      </c>
      <c r="E45" s="33"/>
      <c r="F45" s="33"/>
      <c r="G45" s="139"/>
      <c r="H45" s="139"/>
    </row>
    <row r="46" spans="1:8" s="128" customFormat="1" ht="12.75" x14ac:dyDescent="0.2">
      <c r="A46" s="126" t="s">
        <v>338</v>
      </c>
      <c r="B46" s="127">
        <v>954584.62</v>
      </c>
      <c r="E46" s="33"/>
      <c r="F46" s="36"/>
      <c r="G46" s="139"/>
      <c r="H46" s="139"/>
    </row>
    <row r="47" spans="1:8" s="128" customFormat="1" ht="12.75" x14ac:dyDescent="0.2">
      <c r="A47" s="126" t="s">
        <v>104</v>
      </c>
      <c r="B47" s="127">
        <v>48149.760000000002</v>
      </c>
      <c r="E47" s="33"/>
      <c r="F47" s="36"/>
      <c r="G47" s="139"/>
      <c r="H47" s="139"/>
    </row>
    <row r="48" spans="1:8" s="128" customFormat="1" ht="12.75" x14ac:dyDescent="0.2">
      <c r="A48" s="126" t="s">
        <v>339</v>
      </c>
      <c r="B48" s="127">
        <v>1174629.1200000001</v>
      </c>
      <c r="E48" s="33"/>
      <c r="F48" s="46"/>
      <c r="G48" s="139"/>
      <c r="H48" s="139"/>
    </row>
    <row r="49" spans="1:8" s="128" customFormat="1" ht="12.75" x14ac:dyDescent="0.2">
      <c r="A49" s="126" t="s">
        <v>340</v>
      </c>
      <c r="B49" s="127">
        <v>0</v>
      </c>
      <c r="E49" s="33"/>
      <c r="F49" s="33"/>
      <c r="G49" s="139"/>
      <c r="H49" s="139"/>
    </row>
    <row r="50" spans="1:8" s="128" customFormat="1" ht="12.75" x14ac:dyDescent="0.2">
      <c r="A50" s="131" t="s">
        <v>341</v>
      </c>
      <c r="B50" s="127">
        <v>0</v>
      </c>
      <c r="E50" s="33"/>
      <c r="F50" s="33"/>
      <c r="G50" s="139"/>
      <c r="H50" s="139"/>
    </row>
    <row r="51" spans="1:8" s="128" customFormat="1" ht="12.75" x14ac:dyDescent="0.2">
      <c r="A51" s="126" t="s">
        <v>371</v>
      </c>
      <c r="B51" s="127">
        <v>199636.8</v>
      </c>
      <c r="E51" s="33"/>
      <c r="F51" s="33"/>
      <c r="G51" s="139"/>
      <c r="H51" s="139"/>
    </row>
    <row r="52" spans="1:8" s="128" customFormat="1" ht="12.75" x14ac:dyDescent="0.2">
      <c r="A52" s="131" t="s">
        <v>343</v>
      </c>
      <c r="B52" s="132">
        <v>0</v>
      </c>
      <c r="E52" s="33"/>
      <c r="F52" s="33"/>
      <c r="G52" s="139"/>
      <c r="H52" s="139"/>
    </row>
    <row r="53" spans="1:8" s="128" customFormat="1" ht="25.5" x14ac:dyDescent="0.2">
      <c r="A53" s="126" t="s">
        <v>346</v>
      </c>
      <c r="B53" s="127">
        <v>4116459.84</v>
      </c>
      <c r="E53" s="33"/>
      <c r="F53" s="33"/>
      <c r="G53" s="139"/>
      <c r="H53" s="139"/>
    </row>
    <row r="54" spans="1:8" s="128" customFormat="1" ht="12.75" x14ac:dyDescent="0.25">
      <c r="A54" s="133" t="s">
        <v>134</v>
      </c>
      <c r="B54" s="130">
        <v>81945.66</v>
      </c>
      <c r="E54" s="33"/>
      <c r="F54" s="33"/>
    </row>
    <row r="55" spans="1:8" s="128" customFormat="1" ht="12.75" x14ac:dyDescent="0.25">
      <c r="A55" s="133" t="s">
        <v>181</v>
      </c>
      <c r="B55" s="130">
        <v>141412.97</v>
      </c>
      <c r="F55" s="140"/>
    </row>
    <row r="56" spans="1:8" s="128" customFormat="1" ht="12.75" x14ac:dyDescent="0.2">
      <c r="A56" s="126" t="s">
        <v>344</v>
      </c>
      <c r="B56" s="127">
        <v>8712801.1799999997</v>
      </c>
      <c r="E56" s="33"/>
      <c r="F56" s="33"/>
      <c r="H56" s="139"/>
    </row>
    <row r="57" spans="1:8" s="128" customFormat="1" ht="12.75" x14ac:dyDescent="0.2">
      <c r="A57" s="133" t="s">
        <v>135</v>
      </c>
      <c r="B57" s="130">
        <v>169651.74</v>
      </c>
      <c r="F57" s="33"/>
      <c r="H57" s="139"/>
    </row>
    <row r="58" spans="1:8" s="128" customFormat="1" ht="12.75" x14ac:dyDescent="0.2">
      <c r="A58" s="126" t="s">
        <v>345</v>
      </c>
      <c r="B58" s="127">
        <v>136975.07999999999</v>
      </c>
      <c r="E58" s="33"/>
      <c r="F58" s="33"/>
      <c r="G58" s="139"/>
      <c r="H58" s="139"/>
    </row>
    <row r="59" spans="1:8" s="128" customFormat="1" ht="12.75" x14ac:dyDescent="0.2">
      <c r="A59" s="131" t="s">
        <v>107</v>
      </c>
      <c r="B59" s="132">
        <v>0</v>
      </c>
      <c r="E59" s="33"/>
      <c r="F59" s="33"/>
      <c r="G59" s="139"/>
      <c r="H59" s="139"/>
    </row>
    <row r="60" spans="1:8" s="128" customFormat="1" ht="12.75" x14ac:dyDescent="0.2">
      <c r="A60" s="126" t="s">
        <v>108</v>
      </c>
      <c r="B60" s="127">
        <v>0</v>
      </c>
      <c r="E60" s="33"/>
      <c r="F60" s="33"/>
      <c r="H60" s="139"/>
    </row>
    <row r="61" spans="1:8" s="128" customFormat="1" ht="12.75" x14ac:dyDescent="0.2">
      <c r="A61" s="131" t="s">
        <v>109</v>
      </c>
      <c r="B61" s="127">
        <v>0</v>
      </c>
      <c r="E61" s="33"/>
      <c r="F61" s="141"/>
      <c r="G61" s="139"/>
      <c r="H61" s="139"/>
    </row>
    <row r="62" spans="1:8" s="128" customFormat="1" ht="25.5" x14ac:dyDescent="0.2">
      <c r="A62" s="126" t="s">
        <v>185</v>
      </c>
      <c r="B62" s="134">
        <v>0</v>
      </c>
      <c r="E62" s="33"/>
      <c r="F62" s="33"/>
      <c r="G62" s="139"/>
      <c r="H62" s="139"/>
    </row>
    <row r="63" spans="1:8" ht="15" x14ac:dyDescent="0.25">
      <c r="A63" s="17" t="s">
        <v>149</v>
      </c>
      <c r="B63" s="27">
        <f>B31+B41+B42+B43+B46+B44+B45+B47+B49+B48+B51+B58+B53+B50+B56+B52+B59+B60+B61+B62</f>
        <v>21606924.07</v>
      </c>
      <c r="E63" s="40"/>
      <c r="F63" s="48"/>
      <c r="H63"/>
    </row>
    <row r="64" spans="1:8" ht="4.5" customHeight="1" x14ac:dyDescent="0.25">
      <c r="B64" s="2"/>
      <c r="E64" s="40"/>
      <c r="F64" s="48"/>
    </row>
    <row r="65" spans="1:2" x14ac:dyDescent="0.25">
      <c r="A65" s="17" t="s">
        <v>137</v>
      </c>
      <c r="B65" s="27">
        <f>C28-B63</f>
        <v>2336518.16</v>
      </c>
    </row>
  </sheetData>
  <mergeCells count="4">
    <mergeCell ref="A1:C1"/>
    <mergeCell ref="A3:C3"/>
    <mergeCell ref="A5:A6"/>
    <mergeCell ref="B5:C5"/>
  </mergeCells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E102"/>
  <sheetViews>
    <sheetView tabSelected="1" zoomScaleNormal="100" workbookViewId="0">
      <pane xSplit="2" ySplit="2" topLeftCell="AT18" activePane="bottomRight" state="frozen"/>
      <selection sqref="A1:C1"/>
      <selection pane="topRight" sqref="A1:C1"/>
      <selection pane="bottomLeft" sqref="A1:C1"/>
      <selection pane="bottomRight" sqref="A1:B1"/>
    </sheetView>
  </sheetViews>
  <sheetFormatPr defaultRowHeight="14.25" outlineLevelCol="1" x14ac:dyDescent="0.25"/>
  <cols>
    <col min="1" max="1" width="4.28515625" style="15" customWidth="1"/>
    <col min="2" max="2" width="40.140625" style="12" customWidth="1"/>
    <col min="3" max="3" width="19.85546875" style="3" hidden="1" customWidth="1" outlineLevel="1"/>
    <col min="4" max="4" width="16.28515625" style="3" hidden="1" customWidth="1" outlineLevel="1"/>
    <col min="5" max="5" width="13.5703125" style="3" hidden="1" customWidth="1" outlineLevel="1"/>
    <col min="6" max="6" width="17" style="3" hidden="1" customWidth="1" outlineLevel="1"/>
    <col min="7" max="8" width="13.42578125" style="3" hidden="1" customWidth="1" outlineLevel="1"/>
    <col min="9" max="9" width="12.140625" style="3" hidden="1" customWidth="1" outlineLevel="1"/>
    <col min="10" max="10" width="15.42578125" style="3" hidden="1" customWidth="1" outlineLevel="1"/>
    <col min="11" max="11" width="15.85546875" style="3" hidden="1" customWidth="1" outlineLevel="1"/>
    <col min="12" max="12" width="12.28515625" style="3" hidden="1" customWidth="1" outlineLevel="1"/>
    <col min="13" max="13" width="13.42578125" style="3" hidden="1" customWidth="1" outlineLevel="1"/>
    <col min="14" max="14" width="12.7109375" style="3" hidden="1" customWidth="1" outlineLevel="1"/>
    <col min="15" max="15" width="13.42578125" style="3" hidden="1" customWidth="1" outlineLevel="1"/>
    <col min="16" max="16" width="15.28515625" style="3" hidden="1" customWidth="1" outlineLevel="1"/>
    <col min="17" max="17" width="15.5703125" style="3" hidden="1" customWidth="1" outlineLevel="1"/>
    <col min="18" max="19" width="14.140625" style="3" hidden="1" customWidth="1" outlineLevel="1"/>
    <col min="20" max="20" width="13.28515625" style="3" hidden="1" customWidth="1" outlineLevel="1"/>
    <col min="21" max="21" width="13.5703125" style="3" hidden="1" customWidth="1" outlineLevel="1"/>
    <col min="22" max="22" width="12.28515625" style="3" hidden="1" customWidth="1" outlineLevel="1"/>
    <col min="23" max="23" width="12.5703125" style="3" hidden="1" customWidth="1" outlineLevel="1"/>
    <col min="24" max="24" width="17.28515625" style="3" customWidth="1" collapsed="1"/>
    <col min="25" max="25" width="13.5703125" style="3" hidden="1" customWidth="1" outlineLevel="1"/>
    <col min="26" max="26" width="16" style="3" hidden="1" customWidth="1" outlineLevel="1"/>
    <col min="27" max="28" width="13.42578125" style="3" hidden="1" customWidth="1" outlineLevel="1"/>
    <col min="29" max="29" width="14" style="3" hidden="1" customWidth="1" outlineLevel="1"/>
    <col min="30" max="30" width="12.7109375" style="3" hidden="1" customWidth="1" outlineLevel="1"/>
    <col min="31" max="31" width="12.85546875" style="3" hidden="1" customWidth="1" outlineLevel="1"/>
    <col min="32" max="32" width="14.140625" style="3" hidden="1" customWidth="1" outlineLevel="1"/>
    <col min="33" max="33" width="12.85546875" style="3" hidden="1" customWidth="1" outlineLevel="1"/>
    <col min="34" max="35" width="13.42578125" style="3" hidden="1" customWidth="1" outlineLevel="1"/>
    <col min="36" max="36" width="13" style="3" hidden="1" customWidth="1" outlineLevel="1"/>
    <col min="37" max="37" width="12.7109375" style="3" hidden="1" customWidth="1" outlineLevel="1"/>
    <col min="38" max="38" width="12.85546875" style="3" hidden="1" customWidth="1" outlineLevel="1"/>
    <col min="39" max="39" width="16.5703125" style="3" hidden="1" customWidth="1" outlineLevel="1"/>
    <col min="40" max="40" width="13.28515625" style="3" hidden="1" customWidth="1" outlineLevel="1"/>
    <col min="41" max="41" width="13.7109375" style="3" hidden="1" customWidth="1" outlineLevel="1"/>
    <col min="42" max="43" width="13.28515625" style="3" hidden="1" customWidth="1" outlineLevel="1"/>
    <col min="44" max="44" width="12.85546875" style="3" hidden="1" customWidth="1" outlineLevel="1"/>
    <col min="45" max="45" width="14" style="3" hidden="1" customWidth="1" outlineLevel="1"/>
    <col min="46" max="46" width="15.85546875" style="3" customWidth="1" collapsed="1"/>
    <col min="47" max="78" width="15.140625" style="3" hidden="1" customWidth="1" outlineLevel="1"/>
    <col min="79" max="79" width="16.85546875" style="3" customWidth="1" collapsed="1"/>
    <col min="80" max="80" width="17.140625" style="3" customWidth="1" collapsed="1"/>
    <col min="81" max="81" width="15" style="3" customWidth="1"/>
    <col min="82" max="82" width="14.28515625" style="3" hidden="1" customWidth="1" outlineLevel="1" collapsed="1"/>
    <col min="83" max="83" width="13" style="3" customWidth="1" collapsed="1"/>
    <col min="84" max="93" width="13" style="3" customWidth="1"/>
    <col min="94" max="16384" width="9.140625" style="3"/>
  </cols>
  <sheetData>
    <row r="1" spans="1:82" ht="44.25" customHeight="1" x14ac:dyDescent="0.25">
      <c r="A1" s="152" t="s">
        <v>136</v>
      </c>
      <c r="B1" s="152"/>
    </row>
    <row r="2" spans="1:82" ht="62.25" customHeight="1" x14ac:dyDescent="0.25">
      <c r="A2" s="64" t="s">
        <v>95</v>
      </c>
      <c r="B2" s="57" t="s">
        <v>347</v>
      </c>
      <c r="C2" s="58" t="s">
        <v>150</v>
      </c>
      <c r="D2" s="58" t="s">
        <v>151</v>
      </c>
      <c r="E2" s="58" t="s">
        <v>153</v>
      </c>
      <c r="F2" s="58" t="s">
        <v>152</v>
      </c>
      <c r="G2" s="58" t="s">
        <v>155</v>
      </c>
      <c r="H2" s="58" t="s">
        <v>154</v>
      </c>
      <c r="I2" s="58" t="s">
        <v>156</v>
      </c>
      <c r="J2" s="58" t="s">
        <v>157</v>
      </c>
      <c r="K2" s="58" t="s">
        <v>132</v>
      </c>
      <c r="L2" s="58" t="s">
        <v>158</v>
      </c>
      <c r="M2" s="58" t="s">
        <v>159</v>
      </c>
      <c r="N2" s="58" t="s">
        <v>160</v>
      </c>
      <c r="O2" s="58" t="s">
        <v>161</v>
      </c>
      <c r="P2" s="58" t="s">
        <v>162</v>
      </c>
      <c r="Q2" s="58" t="s">
        <v>163</v>
      </c>
      <c r="R2" s="59" t="s">
        <v>164</v>
      </c>
      <c r="S2" s="59" t="s">
        <v>165</v>
      </c>
      <c r="T2" s="59" t="s">
        <v>166</v>
      </c>
      <c r="U2" s="59" t="s">
        <v>167</v>
      </c>
      <c r="V2" s="59" t="s">
        <v>168</v>
      </c>
      <c r="W2" s="59" t="s">
        <v>169</v>
      </c>
      <c r="X2" s="60" t="s">
        <v>182</v>
      </c>
      <c r="Y2" s="61" t="s">
        <v>150</v>
      </c>
      <c r="Z2" s="61" t="s">
        <v>151</v>
      </c>
      <c r="AA2" s="61" t="s">
        <v>153</v>
      </c>
      <c r="AB2" s="61" t="s">
        <v>152</v>
      </c>
      <c r="AC2" s="61" t="s">
        <v>155</v>
      </c>
      <c r="AD2" s="61" t="s">
        <v>154</v>
      </c>
      <c r="AE2" s="61" t="s">
        <v>156</v>
      </c>
      <c r="AF2" s="61" t="s">
        <v>157</v>
      </c>
      <c r="AG2" s="61" t="s">
        <v>132</v>
      </c>
      <c r="AH2" s="61" t="s">
        <v>158</v>
      </c>
      <c r="AI2" s="61" t="s">
        <v>159</v>
      </c>
      <c r="AJ2" s="61" t="s">
        <v>160</v>
      </c>
      <c r="AK2" s="61" t="s">
        <v>161</v>
      </c>
      <c r="AL2" s="61" t="s">
        <v>162</v>
      </c>
      <c r="AM2" s="61" t="s">
        <v>163</v>
      </c>
      <c r="AN2" s="62" t="s">
        <v>164</v>
      </c>
      <c r="AO2" s="62" t="s">
        <v>165</v>
      </c>
      <c r="AP2" s="62" t="s">
        <v>166</v>
      </c>
      <c r="AQ2" s="62" t="s">
        <v>167</v>
      </c>
      <c r="AR2" s="62" t="s">
        <v>168</v>
      </c>
      <c r="AS2" s="62" t="s">
        <v>169</v>
      </c>
      <c r="AT2" s="60" t="s">
        <v>183</v>
      </c>
      <c r="AU2" s="63" t="s">
        <v>170</v>
      </c>
      <c r="AV2" s="63" t="s">
        <v>171</v>
      </c>
      <c r="AW2" s="63" t="s">
        <v>122</v>
      </c>
      <c r="AX2" s="63" t="s">
        <v>123</v>
      </c>
      <c r="AY2" s="63" t="s">
        <v>124</v>
      </c>
      <c r="AZ2" s="63" t="s">
        <v>125</v>
      </c>
      <c r="BA2" s="63" t="s">
        <v>126</v>
      </c>
      <c r="BB2" s="63" t="s">
        <v>127</v>
      </c>
      <c r="BC2" s="63" t="s">
        <v>128</v>
      </c>
      <c r="BD2" s="63" t="s">
        <v>131</v>
      </c>
      <c r="BE2" s="63" t="s">
        <v>173</v>
      </c>
      <c r="BF2" s="63" t="s">
        <v>174</v>
      </c>
      <c r="BG2" s="63" t="s">
        <v>130</v>
      </c>
      <c r="BH2" s="63" t="s">
        <v>175</v>
      </c>
      <c r="BI2" s="63" t="s">
        <v>154</v>
      </c>
      <c r="BJ2" s="63" t="s">
        <v>156</v>
      </c>
      <c r="BK2" s="63" t="s">
        <v>104</v>
      </c>
      <c r="BL2" s="63" t="s">
        <v>172</v>
      </c>
      <c r="BM2" s="63" t="s">
        <v>158</v>
      </c>
      <c r="BN2" s="63" t="s">
        <v>176</v>
      </c>
      <c r="BO2" s="63" t="s">
        <v>177</v>
      </c>
      <c r="BP2" s="63" t="s">
        <v>178</v>
      </c>
      <c r="BQ2" s="63" t="s">
        <v>134</v>
      </c>
      <c r="BR2" s="63" t="s">
        <v>133</v>
      </c>
      <c r="BS2" s="63" t="s">
        <v>179</v>
      </c>
      <c r="BT2" s="63" t="s">
        <v>135</v>
      </c>
      <c r="BU2" s="63" t="s">
        <v>105</v>
      </c>
      <c r="BV2" s="63" t="s">
        <v>106</v>
      </c>
      <c r="BW2" s="63" t="s">
        <v>107</v>
      </c>
      <c r="BX2" s="63" t="s">
        <v>108</v>
      </c>
      <c r="BY2" s="63" t="s">
        <v>109</v>
      </c>
      <c r="BZ2" s="63" t="s">
        <v>186</v>
      </c>
      <c r="CA2" s="60" t="s">
        <v>184</v>
      </c>
      <c r="CB2" s="60" t="s">
        <v>137</v>
      </c>
      <c r="CD2" s="24" t="s">
        <v>138</v>
      </c>
    </row>
    <row r="3" spans="1:82" ht="15" x14ac:dyDescent="0.25">
      <c r="A3" s="7">
        <v>1</v>
      </c>
      <c r="B3" s="10" t="s">
        <v>0</v>
      </c>
      <c r="C3" s="8">
        <f>'1'!$B$7</f>
        <v>1204524.2</v>
      </c>
      <c r="D3" s="8">
        <f>'1'!$B$8</f>
        <v>86379.91</v>
      </c>
      <c r="E3" s="8">
        <f>'1'!$B$9</f>
        <v>588074.42000000004</v>
      </c>
      <c r="F3" s="8">
        <f>'1'!$B$10</f>
        <v>185166.64</v>
      </c>
      <c r="G3" s="8">
        <f>'1'!$B$11</f>
        <v>153065.04999999999</v>
      </c>
      <c r="H3" s="8">
        <f>'1'!$B$12</f>
        <v>31638.15</v>
      </c>
      <c r="I3" s="8">
        <f>'1'!$B$13</f>
        <v>0</v>
      </c>
      <c r="J3" s="8">
        <f>'1'!$B$14</f>
        <v>247713.36</v>
      </c>
      <c r="K3" s="8">
        <f>'1'!$B$15</f>
        <v>3600</v>
      </c>
      <c r="L3" s="8">
        <f>'1'!$B$16</f>
        <v>331243.40999999997</v>
      </c>
      <c r="M3" s="8">
        <f>'1'!$B$17</f>
        <v>0</v>
      </c>
      <c r="N3" s="8">
        <f>'1'!$B$18</f>
        <v>0</v>
      </c>
      <c r="O3" s="8">
        <f>'1'!$B$19</f>
        <v>961832.38</v>
      </c>
      <c r="P3" s="8">
        <f>'1'!$B$20</f>
        <v>0</v>
      </c>
      <c r="Q3" s="8">
        <f>'1'!$B$21</f>
        <v>1916403.37</v>
      </c>
      <c r="R3" s="8">
        <f>'1'!$B$22</f>
        <v>3485380.8</v>
      </c>
      <c r="S3" s="8">
        <f>'1'!$B$23</f>
        <v>56761.440000000002</v>
      </c>
      <c r="T3" s="8">
        <f>'1'!$B$24</f>
        <v>24555.360000000001</v>
      </c>
      <c r="U3" s="8">
        <f>'1'!$B$25</f>
        <v>0</v>
      </c>
      <c r="V3" s="8">
        <f>'1'!$B$26</f>
        <v>0</v>
      </c>
      <c r="W3" s="8">
        <f>'1'!$B$27</f>
        <v>0</v>
      </c>
      <c r="X3" s="65">
        <f t="shared" ref="X3:X12" si="0">SUM(C3:W3)</f>
        <v>9276338.4899999984</v>
      </c>
      <c r="Y3" s="8">
        <f>'1'!$C$7</f>
        <v>1133461.48</v>
      </c>
      <c r="Z3" s="8">
        <f>'1'!$C$8</f>
        <v>147947.84</v>
      </c>
      <c r="AA3" s="8">
        <f>'1'!$C$9</f>
        <v>554412.43999999994</v>
      </c>
      <c r="AB3" s="8">
        <f>'1'!$C$10</f>
        <v>174002.38</v>
      </c>
      <c r="AC3" s="8">
        <f>'1'!$C$11</f>
        <v>143822.6</v>
      </c>
      <c r="AD3" s="8">
        <f>'1'!$C$12</f>
        <v>29908.93</v>
      </c>
      <c r="AE3" s="8">
        <f>'1'!$C$13</f>
        <v>0</v>
      </c>
      <c r="AF3" s="8">
        <f>'1'!$C$14</f>
        <v>226076.71</v>
      </c>
      <c r="AG3" s="8">
        <f>'1'!$C$15</f>
        <v>3600</v>
      </c>
      <c r="AH3" s="8">
        <f>'1'!$C$16</f>
        <v>308852.34000000003</v>
      </c>
      <c r="AI3" s="8">
        <f>'1'!$C$17</f>
        <v>0</v>
      </c>
      <c r="AJ3" s="8">
        <f>'1'!$C$18</f>
        <v>0</v>
      </c>
      <c r="AK3" s="8">
        <f>'1'!$C$19</f>
        <v>840678.69</v>
      </c>
      <c r="AL3" s="8">
        <f>'1'!$C$20</f>
        <v>0</v>
      </c>
      <c r="AM3" s="8">
        <f>'1'!$C$21</f>
        <v>1743189.65</v>
      </c>
      <c r="AN3" s="8">
        <f>'1'!$C$22</f>
        <v>3169791.88</v>
      </c>
      <c r="AO3" s="8">
        <f>'1'!$C$23</f>
        <v>53553.08</v>
      </c>
      <c r="AP3" s="8">
        <f>'1'!$C$24</f>
        <v>23100.6</v>
      </c>
      <c r="AQ3" s="8">
        <f>'1'!$C$25</f>
        <v>0</v>
      </c>
      <c r="AR3" s="8">
        <f>'1'!$C$26</f>
        <v>0</v>
      </c>
      <c r="AS3" s="8">
        <f>'1'!$C$27</f>
        <v>0</v>
      </c>
      <c r="AT3" s="65">
        <f t="shared" ref="AT3:AT12" si="1">SUM(Y3:AS3)</f>
        <v>8552398.620000001</v>
      </c>
      <c r="AU3" s="8">
        <f>'1'!$B$31</f>
        <v>991656.71</v>
      </c>
      <c r="AV3" s="8">
        <f>'1'!$B$32</f>
        <v>199302.48</v>
      </c>
      <c r="AW3" s="8">
        <f>'1'!$B$33</f>
        <v>184401.36</v>
      </c>
      <c r="AX3" s="8">
        <f>'1'!$B$34</f>
        <v>195111.54</v>
      </c>
      <c r="AY3" s="8">
        <f>'1'!$B$35</f>
        <v>24214.32</v>
      </c>
      <c r="AZ3" s="8">
        <f>'1'!$B$36</f>
        <v>7450.56</v>
      </c>
      <c r="BA3" s="8">
        <f>'1'!$B$37</f>
        <v>18170.88</v>
      </c>
      <c r="BB3" s="8">
        <f>'1'!$B$38</f>
        <v>321805.8</v>
      </c>
      <c r="BC3" s="8">
        <f>'1'!$B$39</f>
        <v>0</v>
      </c>
      <c r="BD3" s="8">
        <f>'1'!$B$40</f>
        <v>41199.769999999997</v>
      </c>
      <c r="BE3" s="8">
        <f>'1'!$B$41</f>
        <v>245035</v>
      </c>
      <c r="BF3" s="8">
        <f>'1'!$B$42</f>
        <v>185332.68</v>
      </c>
      <c r="BG3" s="8">
        <f>'1'!$B$43</f>
        <v>153202.14000000001</v>
      </c>
      <c r="BH3" s="8">
        <f>'1'!$B$46</f>
        <v>268133.09999999998</v>
      </c>
      <c r="BI3" s="8">
        <f>'1'!$B$44</f>
        <v>31664.880000000001</v>
      </c>
      <c r="BJ3" s="8">
        <f>'1'!$B$45</f>
        <v>0</v>
      </c>
      <c r="BK3" s="8">
        <f>'1'!$B$47</f>
        <v>66205.919999999998</v>
      </c>
      <c r="BL3" s="8">
        <f>'1'!$B$49</f>
        <v>0</v>
      </c>
      <c r="BM3" s="8">
        <f>'1'!$B$48</f>
        <v>331549.92</v>
      </c>
      <c r="BN3" s="8">
        <f>'1'!$B$51</f>
        <v>1789451.4</v>
      </c>
      <c r="BO3" s="8">
        <f>'1'!$B$58</f>
        <v>42197.279999999999</v>
      </c>
      <c r="BP3" s="8">
        <f>'1'!$B$53</f>
        <v>1411811.78</v>
      </c>
      <c r="BQ3" s="8">
        <f>'1'!$B$54</f>
        <v>18032.72</v>
      </c>
      <c r="BR3" s="8">
        <f>'1'!$B$55</f>
        <v>30948.03</v>
      </c>
      <c r="BS3" s="8">
        <f>'1'!$B$56</f>
        <v>3014593.96</v>
      </c>
      <c r="BT3" s="8">
        <f>'1'!$B$57</f>
        <v>37399.160000000003</v>
      </c>
      <c r="BU3" s="8">
        <f>'1'!$B$52</f>
        <v>0</v>
      </c>
      <c r="BV3" s="8">
        <f>'1'!$B$50</f>
        <v>0</v>
      </c>
      <c r="BW3" s="8">
        <f>'1'!$B$59</f>
        <v>0</v>
      </c>
      <c r="BX3" s="8">
        <f>'1'!$B$60</f>
        <v>0</v>
      </c>
      <c r="BY3" s="8">
        <f>'1'!$B$61</f>
        <v>0</v>
      </c>
      <c r="BZ3" s="55"/>
      <c r="CA3" s="65">
        <f>SUM(AU3,BE3:BP3,BS3,BU3:BZ3)</f>
        <v>8530834.7699999996</v>
      </c>
      <c r="CB3" s="65">
        <f t="shared" ref="CB3:CB13" si="2">AT3-CA3</f>
        <v>21563.85000000149</v>
      </c>
      <c r="CD3" s="9">
        <f>CB3-'1'!$B$65</f>
        <v>0</v>
      </c>
    </row>
    <row r="4" spans="1:82" ht="15" x14ac:dyDescent="0.25">
      <c r="A4" s="14">
        <v>2</v>
      </c>
      <c r="B4" s="10" t="s">
        <v>1</v>
      </c>
      <c r="C4" s="8">
        <f>'2'!$B$7</f>
        <v>2502249.06</v>
      </c>
      <c r="D4" s="8">
        <f>'2'!$B$8</f>
        <v>233014.82</v>
      </c>
      <c r="E4" s="8">
        <f>'2'!$B$9</f>
        <v>1221649.02</v>
      </c>
      <c r="F4" s="8">
        <f>'2'!$B$10</f>
        <v>384662.7</v>
      </c>
      <c r="G4" s="8">
        <f>'2'!$B$11</f>
        <v>317114.52</v>
      </c>
      <c r="H4" s="8">
        <f>'2'!$B$12</f>
        <v>63369.24</v>
      </c>
      <c r="I4" s="8">
        <f>'2'!$B$13</f>
        <v>0</v>
      </c>
      <c r="J4" s="8">
        <f>'2'!$B$14</f>
        <v>608696.04</v>
      </c>
      <c r="K4" s="8">
        <f>'2'!$B$15</f>
        <v>171200</v>
      </c>
      <c r="L4" s="8">
        <f>'2'!$B$16</f>
        <v>688143.48</v>
      </c>
      <c r="M4" s="8">
        <f>'2'!$B$17</f>
        <v>163337.57999999999</v>
      </c>
      <c r="N4" s="8">
        <f>'2'!$B$18</f>
        <v>0</v>
      </c>
      <c r="O4" s="8">
        <f>'2'!$B$19</f>
        <v>135493.54</v>
      </c>
      <c r="P4" s="8">
        <f>'2'!$B$20</f>
        <v>0</v>
      </c>
      <c r="Q4" s="8">
        <f>'2'!$B$21</f>
        <v>1346639.98</v>
      </c>
      <c r="R4" s="8">
        <f>'2'!$B$22</f>
        <v>3829375.26</v>
      </c>
      <c r="S4" s="8">
        <f>'2'!$B$23</f>
        <v>117916.44</v>
      </c>
      <c r="T4" s="8">
        <f>'2'!$B$24</f>
        <v>329474.59000000003</v>
      </c>
      <c r="U4" s="8">
        <f>'2'!$B$25</f>
        <v>25621.06</v>
      </c>
      <c r="V4" s="8">
        <f>'2'!$B$26</f>
        <v>55349.58</v>
      </c>
      <c r="W4" s="8">
        <f>'2'!$B$27</f>
        <v>0</v>
      </c>
      <c r="X4" s="65">
        <f t="shared" si="0"/>
        <v>12193306.909999998</v>
      </c>
      <c r="Y4" s="8">
        <f>'2'!$C$7</f>
        <v>2401548.23</v>
      </c>
      <c r="Z4" s="8">
        <f>'2'!$C$8</f>
        <v>219760.56</v>
      </c>
      <c r="AA4" s="8">
        <f>'2'!$C$9</f>
        <v>1173344.74</v>
      </c>
      <c r="AB4" s="8">
        <f>'2'!$C$10</f>
        <v>368891.04</v>
      </c>
      <c r="AC4" s="8">
        <f>'2'!$C$11</f>
        <v>304110.53000000003</v>
      </c>
      <c r="AD4" s="8">
        <f>'2'!$C$12</f>
        <v>61509.65</v>
      </c>
      <c r="AE4" s="8">
        <f>'2'!$C$13</f>
        <v>0</v>
      </c>
      <c r="AF4" s="8">
        <f>'2'!$C$14</f>
        <v>572197.66</v>
      </c>
      <c r="AG4" s="8">
        <f>'2'!$C$15</f>
        <v>174400</v>
      </c>
      <c r="AH4" s="8">
        <f>'2'!$C$16</f>
        <v>657456.25</v>
      </c>
      <c r="AI4" s="8">
        <f>'2'!$C$17</f>
        <v>156182.76</v>
      </c>
      <c r="AJ4" s="8">
        <f>'2'!$C$18</f>
        <v>0</v>
      </c>
      <c r="AK4" s="8">
        <f>'2'!$C$19</f>
        <v>128262.67</v>
      </c>
      <c r="AL4" s="8">
        <f>'2'!$C$20</f>
        <v>251.35</v>
      </c>
      <c r="AM4" s="8">
        <f>'2'!$C$21</f>
        <v>1442635.45</v>
      </c>
      <c r="AN4" s="8">
        <f>'2'!$C$22</f>
        <v>4348193.76</v>
      </c>
      <c r="AO4" s="8">
        <f>'2'!$C$23</f>
        <v>113371.77</v>
      </c>
      <c r="AP4" s="8">
        <f>'2'!$C$24</f>
        <v>287416.84000000003</v>
      </c>
      <c r="AQ4" s="8">
        <f>'2'!$C$25</f>
        <v>25621.06</v>
      </c>
      <c r="AR4" s="8">
        <f>'2'!$C$26</f>
        <v>59290.35</v>
      </c>
      <c r="AS4" s="8">
        <f>'2'!$C$27</f>
        <v>0</v>
      </c>
      <c r="AT4" s="65">
        <f t="shared" si="1"/>
        <v>12494444.67</v>
      </c>
      <c r="AU4" s="8">
        <f>'2'!$B$31</f>
        <v>2629939.6300000004</v>
      </c>
      <c r="AV4" s="8">
        <f>'2'!$B$32</f>
        <v>413653.44</v>
      </c>
      <c r="AW4" s="8">
        <f>'2'!$B$33</f>
        <v>382726.08</v>
      </c>
      <c r="AX4" s="8">
        <f>'2'!$B$34</f>
        <v>404955.12</v>
      </c>
      <c r="AY4" s="8">
        <f>'2'!$B$35</f>
        <v>50256.959999999999</v>
      </c>
      <c r="AZ4" s="8">
        <f>'2'!$B$36</f>
        <v>15463.68</v>
      </c>
      <c r="BA4" s="8">
        <f>'2'!$B$37</f>
        <v>109018.08</v>
      </c>
      <c r="BB4" s="8">
        <f>'2'!$B$38</f>
        <v>1149687.28</v>
      </c>
      <c r="BC4" s="8">
        <f>'2'!$B$39</f>
        <v>53746.559999999998</v>
      </c>
      <c r="BD4" s="8">
        <f>'2'!$B$40</f>
        <v>50432.43</v>
      </c>
      <c r="BE4" s="8">
        <f>'2'!$B$41</f>
        <v>2179264</v>
      </c>
      <c r="BF4" s="8">
        <f>'2'!$B$42</f>
        <v>384659.04</v>
      </c>
      <c r="BG4" s="8">
        <f>'2'!$B$43</f>
        <v>317971.92</v>
      </c>
      <c r="BH4" s="8">
        <f>'2'!$B$46</f>
        <v>586386.13</v>
      </c>
      <c r="BI4" s="8">
        <f>'2'!$B$44</f>
        <v>65720.639999999999</v>
      </c>
      <c r="BJ4" s="8">
        <f>'2'!$B$45</f>
        <v>0</v>
      </c>
      <c r="BK4" s="8">
        <f>'2'!$B$47</f>
        <v>74230.880000000005</v>
      </c>
      <c r="BL4" s="8">
        <f>'2'!$B$49</f>
        <v>163337.57999999999</v>
      </c>
      <c r="BM4" s="8">
        <f>'2'!$B$48</f>
        <v>688133.76</v>
      </c>
      <c r="BN4" s="8">
        <f>'2'!$B$51</f>
        <v>132104.03</v>
      </c>
      <c r="BO4" s="8">
        <f>'2'!$B$58</f>
        <v>246503.15</v>
      </c>
      <c r="BP4" s="8">
        <f>'2'!$B$53</f>
        <v>1688082.67</v>
      </c>
      <c r="BQ4" s="8">
        <f>'2'!$B$54</f>
        <v>48853.74</v>
      </c>
      <c r="BR4" s="8">
        <f>'2'!$B$55</f>
        <v>83699.42</v>
      </c>
      <c r="BS4" s="8">
        <f>'2'!$B$56</f>
        <v>3659486.87</v>
      </c>
      <c r="BT4" s="8">
        <f>'2'!$B$57</f>
        <v>100461.66</v>
      </c>
      <c r="BU4" s="8">
        <f>'2'!$B$52</f>
        <v>0</v>
      </c>
      <c r="BV4" s="8">
        <f>'2'!$B$50</f>
        <v>0</v>
      </c>
      <c r="BW4" s="8">
        <f>'2'!$B$59</f>
        <v>0</v>
      </c>
      <c r="BX4" s="8">
        <f>'2'!$B$60</f>
        <v>0</v>
      </c>
      <c r="BY4" s="8">
        <f>'2'!$B$61</f>
        <v>0</v>
      </c>
      <c r="BZ4" s="55"/>
      <c r="CA4" s="65">
        <f t="shared" ref="CA4:CA15" si="3">SUM(AU4,BE4:BP4,BS4,BU4:BZ4)</f>
        <v>12815820.300000001</v>
      </c>
      <c r="CB4" s="65">
        <f t="shared" si="2"/>
        <v>-321375.63000000082</v>
      </c>
      <c r="CD4" s="9">
        <f>CB4-'2'!$B$65</f>
        <v>0</v>
      </c>
    </row>
    <row r="5" spans="1:82" ht="15" x14ac:dyDescent="0.25">
      <c r="A5" s="7">
        <v>3</v>
      </c>
      <c r="B5" s="10" t="s">
        <v>2</v>
      </c>
      <c r="C5" s="8">
        <f>'3'!$B$7</f>
        <v>1572011.7</v>
      </c>
      <c r="D5" s="8">
        <f>'3'!$B$8</f>
        <v>229689.82</v>
      </c>
      <c r="E5" s="8">
        <f>'3'!$B$9</f>
        <v>767487.96</v>
      </c>
      <c r="F5" s="8">
        <f>'3'!$B$10</f>
        <v>241660.93</v>
      </c>
      <c r="G5" s="8">
        <f>'3'!$B$11</f>
        <v>0</v>
      </c>
      <c r="H5" s="8">
        <f>'3'!$B$12</f>
        <v>41288.76</v>
      </c>
      <c r="I5" s="8">
        <f>'3'!$B$13</f>
        <v>44931.96</v>
      </c>
      <c r="J5" s="8">
        <f>'3'!$B$14</f>
        <v>360076.38</v>
      </c>
      <c r="K5" s="8">
        <f>'3'!$B$15</f>
        <v>0</v>
      </c>
      <c r="L5" s="8">
        <f>'3'!$B$16</f>
        <v>432318.32</v>
      </c>
      <c r="M5" s="8">
        <f>'3'!$B$17</f>
        <v>0</v>
      </c>
      <c r="N5" s="8">
        <f>'3'!$B$18</f>
        <v>0</v>
      </c>
      <c r="O5" s="8">
        <f>'3'!$B$19</f>
        <v>272984.82</v>
      </c>
      <c r="P5" s="8">
        <f>'3'!$B$20</f>
        <v>0</v>
      </c>
      <c r="Q5" s="8">
        <f>'3'!$B$21</f>
        <v>1208790.57</v>
      </c>
      <c r="R5" s="8">
        <f>'3'!$B$22</f>
        <v>3687944.77</v>
      </c>
      <c r="S5" s="8">
        <f>'3'!$B$23</f>
        <v>81365.039999999994</v>
      </c>
      <c r="T5" s="8">
        <f>'3'!$B$24</f>
        <v>148466.31</v>
      </c>
      <c r="U5" s="8">
        <f>'3'!$B$25</f>
        <v>13049.38</v>
      </c>
      <c r="V5" s="8">
        <f>'3'!$B$26</f>
        <v>22880.400000000001</v>
      </c>
      <c r="W5" s="8">
        <f>'3'!$B$27</f>
        <v>109850</v>
      </c>
      <c r="X5" s="65">
        <f t="shared" si="0"/>
        <v>9234797.120000001</v>
      </c>
      <c r="Y5" s="8">
        <f>'3'!$C$7</f>
        <v>1573898.89</v>
      </c>
      <c r="Z5" s="8">
        <f>'3'!$C$8</f>
        <v>221294.09</v>
      </c>
      <c r="AA5" s="8">
        <f>'3'!$C$9</f>
        <v>772847.03</v>
      </c>
      <c r="AB5" s="8">
        <f>'3'!$C$10</f>
        <v>241190.37</v>
      </c>
      <c r="AC5" s="8">
        <f>'3'!$C$11</f>
        <v>0</v>
      </c>
      <c r="AD5" s="8">
        <f>'3'!$C$12</f>
        <v>42358.35</v>
      </c>
      <c r="AE5" s="8">
        <f>'3'!$C$13</f>
        <v>45933.33</v>
      </c>
      <c r="AF5" s="8">
        <f>'3'!$C$14</f>
        <v>353413.39</v>
      </c>
      <c r="AG5" s="8">
        <f>'3'!$C$15</f>
        <v>0</v>
      </c>
      <c r="AH5" s="8">
        <f>'3'!$C$16</f>
        <v>422872.22</v>
      </c>
      <c r="AI5" s="8">
        <f>'3'!$C$17</f>
        <v>0</v>
      </c>
      <c r="AJ5" s="8">
        <f>'3'!$C$18</f>
        <v>3213.08</v>
      </c>
      <c r="AK5" s="8">
        <f>'3'!$C$19</f>
        <v>283439.8</v>
      </c>
      <c r="AL5" s="8">
        <f>'3'!$C$20</f>
        <v>0</v>
      </c>
      <c r="AM5" s="8">
        <f>'3'!$C$21</f>
        <v>1202508.48</v>
      </c>
      <c r="AN5" s="8">
        <f>'3'!$C$22</f>
        <v>3647500.99</v>
      </c>
      <c r="AO5" s="8">
        <f>'3'!$C$23</f>
        <v>82112.83</v>
      </c>
      <c r="AP5" s="8">
        <f>'3'!$C$24</f>
        <v>125643.21</v>
      </c>
      <c r="AQ5" s="8">
        <f>'3'!$C$25</f>
        <v>13049.38</v>
      </c>
      <c r="AR5" s="8">
        <f>'3'!$C$26</f>
        <v>22880.400000000001</v>
      </c>
      <c r="AS5" s="8">
        <f>'3'!$C$27</f>
        <v>89600</v>
      </c>
      <c r="AT5" s="65">
        <f t="shared" si="1"/>
        <v>9143755.8400000017</v>
      </c>
      <c r="AU5" s="8">
        <f>'3'!$B$31</f>
        <v>1475748.88</v>
      </c>
      <c r="AV5" s="8">
        <f>'3'!$B$32</f>
        <v>259111.2</v>
      </c>
      <c r="AW5" s="8">
        <f>'3'!$B$33</f>
        <v>239738.4</v>
      </c>
      <c r="AX5" s="8">
        <f>'3'!$B$34</f>
        <v>253662.6</v>
      </c>
      <c r="AY5" s="8">
        <f>'3'!$B$35</f>
        <v>31480.799999999999</v>
      </c>
      <c r="AZ5" s="8">
        <f>'3'!$B$36</f>
        <v>9686.4</v>
      </c>
      <c r="BA5" s="8">
        <f>'3'!$B$37</f>
        <v>104475.66</v>
      </c>
      <c r="BB5" s="8">
        <f>'3'!$B$38</f>
        <v>485293.68</v>
      </c>
      <c r="BC5" s="8">
        <f>'3'!$B$39</f>
        <v>0</v>
      </c>
      <c r="BD5" s="8">
        <f>'3'!$B$40</f>
        <v>92300.14</v>
      </c>
      <c r="BE5" s="8">
        <f>'3'!$B$41</f>
        <v>525182</v>
      </c>
      <c r="BF5" s="8">
        <f>'3'!$B$42</f>
        <v>240949.2</v>
      </c>
      <c r="BG5" s="8">
        <f>'3'!$B$43</f>
        <v>0</v>
      </c>
      <c r="BH5" s="8">
        <f>'3'!$B$46</f>
        <v>330828.44</v>
      </c>
      <c r="BI5" s="8">
        <f>'3'!$B$44</f>
        <v>41167.199999999997</v>
      </c>
      <c r="BJ5" s="8">
        <f>'3'!$B$45</f>
        <v>113253.6</v>
      </c>
      <c r="BK5" s="8">
        <f>'3'!$B$47</f>
        <v>0</v>
      </c>
      <c r="BL5" s="8">
        <f>'3'!$B$49</f>
        <v>0</v>
      </c>
      <c r="BM5" s="8">
        <f>'3'!$B$48</f>
        <v>431044.8</v>
      </c>
      <c r="BN5" s="8">
        <f>'3'!$B$51</f>
        <v>276313.88</v>
      </c>
      <c r="BO5" s="8">
        <f>'3'!$B$58</f>
        <v>165207.96</v>
      </c>
      <c r="BP5" s="8">
        <f>'3'!$B$53</f>
        <v>1514792.28</v>
      </c>
      <c r="BQ5" s="8">
        <f>'3'!$B$54</f>
        <v>47916.12</v>
      </c>
      <c r="BR5" s="8">
        <f>'3'!$B$55</f>
        <v>82695.88</v>
      </c>
      <c r="BS5" s="8">
        <f>'3'!$B$56</f>
        <v>3479125.92</v>
      </c>
      <c r="BT5" s="8">
        <f>'3'!$B$57</f>
        <v>99077.82</v>
      </c>
      <c r="BU5" s="8">
        <f>'3'!$B$52</f>
        <v>0</v>
      </c>
      <c r="BV5" s="8">
        <f>'3'!$B$50</f>
        <v>0</v>
      </c>
      <c r="BW5" s="8">
        <f>'3'!$B$59</f>
        <v>0</v>
      </c>
      <c r="BX5" s="8">
        <f>'3'!$B$60</f>
        <v>6307.43</v>
      </c>
      <c r="BY5" s="8">
        <f>'3'!$B$61</f>
        <v>109850</v>
      </c>
      <c r="BZ5" s="55"/>
      <c r="CA5" s="65">
        <f t="shared" si="3"/>
        <v>8709771.5899999999</v>
      </c>
      <c r="CB5" s="65">
        <f t="shared" si="2"/>
        <v>433984.25000000186</v>
      </c>
      <c r="CD5" s="9">
        <f>CB5-'3'!$B$65</f>
        <v>0</v>
      </c>
    </row>
    <row r="6" spans="1:82" ht="15" x14ac:dyDescent="0.25">
      <c r="A6" s="14">
        <v>4</v>
      </c>
      <c r="B6" s="10" t="s">
        <v>3</v>
      </c>
      <c r="C6" s="8">
        <f>'4'!$B$7</f>
        <v>2411398.5499999998</v>
      </c>
      <c r="D6" s="8">
        <f>'4'!$B$8</f>
        <v>237998.33</v>
      </c>
      <c r="E6" s="8">
        <f>'4'!$B$9</f>
        <v>1178053.27</v>
      </c>
      <c r="F6" s="8">
        <f>'4'!$B$10</f>
        <v>371429.06</v>
      </c>
      <c r="G6" s="8">
        <f>'4'!$B$11</f>
        <v>307018.53999999998</v>
      </c>
      <c r="H6" s="8">
        <f>'4'!$B$12</f>
        <v>63047.75</v>
      </c>
      <c r="I6" s="8">
        <f>'4'!$B$13</f>
        <v>0</v>
      </c>
      <c r="J6" s="8">
        <f>'4'!$B$14</f>
        <v>488325.58</v>
      </c>
      <c r="K6" s="8">
        <f>'4'!$B$15</f>
        <v>0</v>
      </c>
      <c r="L6" s="8">
        <f>'4'!$B$16</f>
        <v>666643.18999999994</v>
      </c>
      <c r="M6" s="8">
        <f>'4'!$B$17</f>
        <v>0</v>
      </c>
      <c r="N6" s="8">
        <f>'4'!$B$18</f>
        <v>0</v>
      </c>
      <c r="O6" s="8">
        <f>'4'!$B$19</f>
        <v>191126.73</v>
      </c>
      <c r="P6" s="8">
        <f>'4'!$B$20</f>
        <v>0</v>
      </c>
      <c r="Q6" s="8">
        <f>'4'!$B$21</f>
        <v>2236060.5499999998</v>
      </c>
      <c r="R6" s="8">
        <f>'4'!$B$22</f>
        <v>6084540.9699999997</v>
      </c>
      <c r="S6" s="8">
        <f>'4'!$B$23</f>
        <v>113430.81</v>
      </c>
      <c r="T6" s="8">
        <f>'4'!$B$24</f>
        <v>458197.75</v>
      </c>
      <c r="U6" s="8">
        <f>'4'!$B$25</f>
        <v>5784.47</v>
      </c>
      <c r="V6" s="8">
        <f>'4'!$B$26</f>
        <v>0</v>
      </c>
      <c r="W6" s="8">
        <f>'4'!$B$27</f>
        <v>0</v>
      </c>
      <c r="X6" s="65">
        <f t="shared" si="0"/>
        <v>14813055.550000001</v>
      </c>
      <c r="Y6" s="8">
        <f>'4'!$C$7</f>
        <v>2422400.46</v>
      </c>
      <c r="Z6" s="8">
        <f>'4'!$C$8</f>
        <v>232897.05</v>
      </c>
      <c r="AA6" s="8">
        <f>'4'!$C$9</f>
        <v>1189780.69</v>
      </c>
      <c r="AB6" s="8">
        <f>'4'!$C$10</f>
        <v>372288.09</v>
      </c>
      <c r="AC6" s="8">
        <f>'4'!$C$11</f>
        <v>307723.37</v>
      </c>
      <c r="AD6" s="8">
        <f>'4'!$C$12</f>
        <v>64420.67</v>
      </c>
      <c r="AE6" s="8">
        <f>'4'!$C$13</f>
        <v>0</v>
      </c>
      <c r="AF6" s="8">
        <f>'4'!$C$14</f>
        <v>477412.47</v>
      </c>
      <c r="AG6" s="8">
        <f>'4'!$C$15</f>
        <v>0</v>
      </c>
      <c r="AH6" s="8">
        <f>'4'!$C$16</f>
        <v>655558.31000000006</v>
      </c>
      <c r="AI6" s="8">
        <f>'4'!$C$17</f>
        <v>0</v>
      </c>
      <c r="AJ6" s="8">
        <f>'4'!$C$18</f>
        <v>0</v>
      </c>
      <c r="AK6" s="8">
        <f>'4'!$C$19</f>
        <v>198304.71</v>
      </c>
      <c r="AL6" s="8">
        <f>'4'!$C$20</f>
        <v>0</v>
      </c>
      <c r="AM6" s="8">
        <f>'4'!$C$21</f>
        <v>2266574.2400000002</v>
      </c>
      <c r="AN6" s="8">
        <f>'4'!$C$22</f>
        <v>6150602.6299999999</v>
      </c>
      <c r="AO6" s="8">
        <f>'4'!$C$23</f>
        <v>114891.2</v>
      </c>
      <c r="AP6" s="8">
        <f>'4'!$C$24</f>
        <v>469594.36</v>
      </c>
      <c r="AQ6" s="8">
        <f>'4'!$C$25</f>
        <v>5784.47</v>
      </c>
      <c r="AR6" s="8">
        <f>'4'!$C$26</f>
        <v>0</v>
      </c>
      <c r="AS6" s="8">
        <f>'4'!$C$27</f>
        <v>0</v>
      </c>
      <c r="AT6" s="65">
        <f t="shared" si="1"/>
        <v>14928232.719999999</v>
      </c>
      <c r="AU6" s="8">
        <f>'4'!$B$31</f>
        <v>2477264.64</v>
      </c>
      <c r="AV6" s="8">
        <f>'4'!$B$32</f>
        <v>401917.68</v>
      </c>
      <c r="AW6" s="8">
        <f>'4'!$B$33</f>
        <v>371867.76</v>
      </c>
      <c r="AX6" s="8">
        <f>'4'!$B$34</f>
        <v>393466.14</v>
      </c>
      <c r="AY6" s="8">
        <f>'4'!$B$35</f>
        <v>48831.12</v>
      </c>
      <c r="AZ6" s="8">
        <f>'4'!$B$36</f>
        <v>15024.96</v>
      </c>
      <c r="BA6" s="8">
        <f>'4'!$B$37</f>
        <v>54509.04</v>
      </c>
      <c r="BB6" s="8">
        <f>'4'!$B$38</f>
        <v>1150502.05</v>
      </c>
      <c r="BC6" s="8">
        <f>'4'!$B$39</f>
        <v>7678.08</v>
      </c>
      <c r="BD6" s="8">
        <f>'4'!$B$40</f>
        <v>33467.81</v>
      </c>
      <c r="BE6" s="8">
        <f>'4'!$B$41</f>
        <v>306410</v>
      </c>
      <c r="BF6" s="8">
        <f>'4'!$B$42</f>
        <v>373745.88</v>
      </c>
      <c r="BG6" s="8">
        <f>'4'!$B$43</f>
        <v>308950.74</v>
      </c>
      <c r="BH6" s="8">
        <f>'4'!$B$46</f>
        <v>528406.02</v>
      </c>
      <c r="BI6" s="8">
        <f>'4'!$B$44</f>
        <v>63856.08</v>
      </c>
      <c r="BJ6" s="8">
        <f>'4'!$B$45</f>
        <v>0</v>
      </c>
      <c r="BK6" s="8">
        <f>'4'!$B$47</f>
        <v>36112.32</v>
      </c>
      <c r="BL6" s="8">
        <f>'4'!$B$49</f>
        <v>0</v>
      </c>
      <c r="BM6" s="8">
        <f>'4'!$B$48</f>
        <v>668610.72</v>
      </c>
      <c r="BN6" s="8">
        <f>'4'!$B$51</f>
        <v>187658.56</v>
      </c>
      <c r="BO6" s="8">
        <f>'4'!$B$58</f>
        <v>59662.2</v>
      </c>
      <c r="BP6" s="8">
        <f>'4'!$B$53</f>
        <v>2515593.2999999998</v>
      </c>
      <c r="BQ6" s="8">
        <f>'4'!$B$54</f>
        <v>49770.28</v>
      </c>
      <c r="BR6" s="8">
        <f>'4'!$B$55</f>
        <v>85966.35</v>
      </c>
      <c r="BS6" s="8">
        <f>'4'!$B$56</f>
        <v>6031842.0300000003</v>
      </c>
      <c r="BT6" s="8">
        <f>'4'!$B$57</f>
        <v>102261.7</v>
      </c>
      <c r="BU6" s="8">
        <f>'4'!$B$52</f>
        <v>0</v>
      </c>
      <c r="BV6" s="8">
        <f>'4'!$B$50</f>
        <v>0</v>
      </c>
      <c r="BW6" s="8">
        <f>'4'!$B$59</f>
        <v>0</v>
      </c>
      <c r="BX6" s="8">
        <f>'4'!$B$60</f>
        <v>0</v>
      </c>
      <c r="BY6" s="8">
        <f>'4'!$B$61</f>
        <v>0</v>
      </c>
      <c r="BZ6" s="55"/>
      <c r="CA6" s="65">
        <f t="shared" si="3"/>
        <v>13558112.489999998</v>
      </c>
      <c r="CB6" s="65">
        <f t="shared" si="2"/>
        <v>1370120.2300000004</v>
      </c>
      <c r="CD6" s="9">
        <f>CB6-'4'!$B$65</f>
        <v>0</v>
      </c>
    </row>
    <row r="7" spans="1:82" ht="15" x14ac:dyDescent="0.25">
      <c r="A7" s="7">
        <v>5</v>
      </c>
      <c r="B7" s="10" t="s">
        <v>4</v>
      </c>
      <c r="C7" s="8">
        <f>'5'!$B$7</f>
        <v>1175570.8</v>
      </c>
      <c r="D7" s="8">
        <f>'5'!$B$8</f>
        <v>69757.679999999993</v>
      </c>
      <c r="E7" s="8">
        <f>'5'!$B$9</f>
        <v>573936.91</v>
      </c>
      <c r="F7" s="8">
        <f>'5'!$B$10</f>
        <v>180717.27</v>
      </c>
      <c r="G7" s="8">
        <f>'5'!$B$11</f>
        <v>148145.4</v>
      </c>
      <c r="H7" s="8">
        <f>'5'!$B$12</f>
        <v>30875.759999999998</v>
      </c>
      <c r="I7" s="8">
        <f>'5'!$B$13</f>
        <v>0</v>
      </c>
      <c r="J7" s="8">
        <f>'5'!$B$14</f>
        <v>260266.97</v>
      </c>
      <c r="K7" s="8">
        <f>'5'!$B$15</f>
        <v>0</v>
      </c>
      <c r="L7" s="8">
        <f>'5'!$B$16</f>
        <v>323293.92</v>
      </c>
      <c r="M7" s="8">
        <f>'5'!$B$17</f>
        <v>0</v>
      </c>
      <c r="N7" s="8">
        <f>'5'!$B$18</f>
        <v>0</v>
      </c>
      <c r="O7" s="8">
        <f>'5'!$B$19</f>
        <v>81335.28</v>
      </c>
      <c r="P7" s="8">
        <f>'5'!$B$20</f>
        <v>0</v>
      </c>
      <c r="Q7" s="8">
        <f>'5'!$B$21</f>
        <v>2037740.02</v>
      </c>
      <c r="R7" s="8">
        <f>'5'!$B$22</f>
        <v>3632860.89</v>
      </c>
      <c r="S7" s="8">
        <f>'5'!$B$23</f>
        <v>55318.62</v>
      </c>
      <c r="T7" s="8">
        <f>'5'!$B$24</f>
        <v>0</v>
      </c>
      <c r="U7" s="8">
        <f>'5'!$B$25</f>
        <v>150231.51999999999</v>
      </c>
      <c r="V7" s="8">
        <f>'5'!$B$26</f>
        <v>95779.199999999997</v>
      </c>
      <c r="W7" s="8">
        <f>'5'!$B$27</f>
        <v>0</v>
      </c>
      <c r="X7" s="65">
        <f t="shared" si="0"/>
        <v>8815830.2399999984</v>
      </c>
      <c r="Y7" s="8">
        <f>'5'!$C$7</f>
        <v>1085224.0900000001</v>
      </c>
      <c r="Z7" s="8">
        <f>'5'!$C$8</f>
        <v>61417.33</v>
      </c>
      <c r="AA7" s="8">
        <f>'5'!$C$9</f>
        <v>532777.43000000005</v>
      </c>
      <c r="AB7" s="8">
        <f>'5'!$C$10</f>
        <v>166276.1</v>
      </c>
      <c r="AC7" s="8">
        <f>'5'!$C$11</f>
        <v>136260.97</v>
      </c>
      <c r="AD7" s="8">
        <f>'5'!$C$12</f>
        <v>28942.09</v>
      </c>
      <c r="AE7" s="8">
        <f>'5'!$C$13</f>
        <v>0</v>
      </c>
      <c r="AF7" s="8">
        <f>'5'!$C$14</f>
        <v>230831.61</v>
      </c>
      <c r="AG7" s="8">
        <f>'5'!$C$15</f>
        <v>0</v>
      </c>
      <c r="AH7" s="8">
        <f>'5'!$C$16</f>
        <v>291255.09000000003</v>
      </c>
      <c r="AI7" s="8">
        <f>'5'!$C$17</f>
        <v>0</v>
      </c>
      <c r="AJ7" s="8">
        <f>'5'!$C$18</f>
        <v>0</v>
      </c>
      <c r="AK7" s="8">
        <f>'5'!$C$19</f>
        <v>70703.81</v>
      </c>
      <c r="AL7" s="8">
        <f>'5'!$C$20</f>
        <v>0</v>
      </c>
      <c r="AM7" s="8">
        <f>'5'!$C$21</f>
        <v>1856958.37</v>
      </c>
      <c r="AN7" s="8">
        <f>'5'!$C$22</f>
        <v>3277170.96</v>
      </c>
      <c r="AO7" s="8">
        <f>'5'!$C$23</f>
        <v>51522.559999999998</v>
      </c>
      <c r="AP7" s="8">
        <f>'5'!$C$24</f>
        <v>0</v>
      </c>
      <c r="AQ7" s="8">
        <f>'5'!$C$25</f>
        <v>130676.26</v>
      </c>
      <c r="AR7" s="8">
        <f>'5'!$C$26</f>
        <v>66842.94</v>
      </c>
      <c r="AS7" s="8">
        <f>'5'!$C$27</f>
        <v>0</v>
      </c>
      <c r="AT7" s="65">
        <f t="shared" si="1"/>
        <v>7986859.6100000003</v>
      </c>
      <c r="AU7" s="8">
        <f>'5'!$B$31</f>
        <v>1292711.46</v>
      </c>
      <c r="AV7" s="8">
        <f>'5'!$B$32</f>
        <v>192728.4</v>
      </c>
      <c r="AW7" s="8">
        <f>'5'!$B$33</f>
        <v>178318.8</v>
      </c>
      <c r="AX7" s="8">
        <f>'5'!$B$34</f>
        <v>188675.7</v>
      </c>
      <c r="AY7" s="8">
        <f>'5'!$B$35</f>
        <v>23415.599999999999</v>
      </c>
      <c r="AZ7" s="8">
        <f>'5'!$B$36</f>
        <v>7204.8</v>
      </c>
      <c r="BA7" s="8">
        <f>'5'!$B$37</f>
        <v>18169.68</v>
      </c>
      <c r="BB7" s="8">
        <f>'5'!$B$38</f>
        <v>645710.71</v>
      </c>
      <c r="BC7" s="8">
        <f>'5'!$B$39</f>
        <v>7678.08</v>
      </c>
      <c r="BD7" s="8">
        <f>'5'!$B$40</f>
        <v>30809.69</v>
      </c>
      <c r="BE7" s="8">
        <f>'5'!$B$41</f>
        <v>217240</v>
      </c>
      <c r="BF7" s="8">
        <f>'5'!$B$42</f>
        <v>179219.4</v>
      </c>
      <c r="BG7" s="8">
        <f>'5'!$B$43</f>
        <v>148148.70000000001</v>
      </c>
      <c r="BH7" s="8">
        <f>'5'!$B$46</f>
        <v>237148.46</v>
      </c>
      <c r="BI7" s="8">
        <f>'5'!$B$44</f>
        <v>30620.400000000001</v>
      </c>
      <c r="BJ7" s="8">
        <f>'5'!$B$45</f>
        <v>0</v>
      </c>
      <c r="BK7" s="8">
        <f>'5'!$B$47</f>
        <v>24074.880000000001</v>
      </c>
      <c r="BL7" s="8">
        <f>'5'!$B$49</f>
        <v>0</v>
      </c>
      <c r="BM7" s="8">
        <f>'5'!$B$48</f>
        <v>320613.59999999998</v>
      </c>
      <c r="BN7" s="8">
        <f>'5'!$B$51</f>
        <v>90069.22</v>
      </c>
      <c r="BO7" s="8">
        <f>'5'!$B$58</f>
        <v>63447.96</v>
      </c>
      <c r="BP7" s="8">
        <f>'5'!$B$53</f>
        <v>1952593.83</v>
      </c>
      <c r="BQ7" s="8">
        <f>'5'!$B$54</f>
        <v>14671.86</v>
      </c>
      <c r="BR7" s="8">
        <f>'5'!$B$55</f>
        <v>24975.97</v>
      </c>
      <c r="BS7" s="8">
        <f>'5'!$B$56</f>
        <v>3097743.48</v>
      </c>
      <c r="BT7" s="8">
        <f>'5'!$B$57</f>
        <v>30109.85</v>
      </c>
      <c r="BU7" s="8">
        <f>'5'!$B$52</f>
        <v>0</v>
      </c>
      <c r="BV7" s="8">
        <f>'5'!$B$50</f>
        <v>0</v>
      </c>
      <c r="BW7" s="8">
        <f>'5'!$B$59</f>
        <v>0</v>
      </c>
      <c r="BX7" s="8">
        <f>'5'!$B$60</f>
        <v>0</v>
      </c>
      <c r="BY7" s="8">
        <f>'5'!$B$61</f>
        <v>0</v>
      </c>
      <c r="BZ7" s="55"/>
      <c r="CA7" s="65">
        <f t="shared" si="3"/>
        <v>7653631.3900000006</v>
      </c>
      <c r="CB7" s="65">
        <f t="shared" si="2"/>
        <v>333228.21999999974</v>
      </c>
      <c r="CD7" s="9">
        <f>CB7-'5'!$B$65</f>
        <v>0</v>
      </c>
    </row>
    <row r="8" spans="1:82" ht="15" x14ac:dyDescent="0.25">
      <c r="A8" s="14">
        <v>6</v>
      </c>
      <c r="B8" s="10" t="s">
        <v>5</v>
      </c>
      <c r="C8" s="8">
        <f>'6'!$B$7</f>
        <v>1290285.54</v>
      </c>
      <c r="D8" s="8">
        <f>'6'!$B$8</f>
        <v>247592.78</v>
      </c>
      <c r="E8" s="8">
        <f>'6'!$B$9</f>
        <v>629943.96</v>
      </c>
      <c r="F8" s="8">
        <f>'6'!$B$10</f>
        <v>198352.14</v>
      </c>
      <c r="G8" s="8">
        <f>'6'!$B$11</f>
        <v>162433.01999999999</v>
      </c>
      <c r="H8" s="8">
        <f>'6'!$B$12</f>
        <v>33888.720000000001</v>
      </c>
      <c r="I8" s="8">
        <f>'6'!$B$13</f>
        <v>0</v>
      </c>
      <c r="J8" s="8">
        <f>'6'!$B$14</f>
        <v>252782.52</v>
      </c>
      <c r="K8" s="8">
        <f>'6'!$B$15</f>
        <v>981701.76</v>
      </c>
      <c r="L8" s="8">
        <f>'6'!$B$16</f>
        <v>354842.16</v>
      </c>
      <c r="M8" s="8">
        <f>'6'!$B$17</f>
        <v>0</v>
      </c>
      <c r="N8" s="8">
        <f>'6'!$B$18</f>
        <v>0</v>
      </c>
      <c r="O8" s="8">
        <f>'6'!$B$19</f>
        <v>151146.34</v>
      </c>
      <c r="P8" s="8">
        <f>'6'!$B$20</f>
        <v>0</v>
      </c>
      <c r="Q8" s="8">
        <f>'6'!$B$21</f>
        <v>1196656.23</v>
      </c>
      <c r="R8" s="8">
        <f>'6'!$B$22</f>
        <v>4413641.12</v>
      </c>
      <c r="S8" s="8">
        <f>'6'!$B$23</f>
        <v>66727.199999999997</v>
      </c>
      <c r="T8" s="8">
        <f>'6'!$B$24</f>
        <v>180645.02</v>
      </c>
      <c r="U8" s="8">
        <f>'6'!$B$25</f>
        <v>231516.13</v>
      </c>
      <c r="V8" s="8">
        <f>'6'!$B$26</f>
        <v>149991.6</v>
      </c>
      <c r="W8" s="8">
        <f>'6'!$B$27</f>
        <v>0</v>
      </c>
      <c r="X8" s="65">
        <f t="shared" si="0"/>
        <v>10542146.239999998</v>
      </c>
      <c r="Y8" s="8">
        <f>'6'!$C$7</f>
        <v>1273304.79</v>
      </c>
      <c r="Z8" s="8">
        <f>'6'!$C$8</f>
        <v>235033.44</v>
      </c>
      <c r="AA8" s="8">
        <f>'6'!$C$9</f>
        <v>624940.09</v>
      </c>
      <c r="AB8" s="8">
        <f>'6'!$C$10</f>
        <v>195175.91</v>
      </c>
      <c r="AC8" s="8">
        <f>'6'!$C$11</f>
        <v>159876.51</v>
      </c>
      <c r="AD8" s="8">
        <f>'6'!$C$12</f>
        <v>34149.99</v>
      </c>
      <c r="AE8" s="8">
        <f>'6'!$C$13</f>
        <v>1431.19</v>
      </c>
      <c r="AF8" s="8">
        <f>'6'!$C$14</f>
        <v>244229.49</v>
      </c>
      <c r="AG8" s="8">
        <f>'6'!$C$15</f>
        <v>983701.76</v>
      </c>
      <c r="AH8" s="8">
        <f>'6'!$C$16</f>
        <v>342952.72</v>
      </c>
      <c r="AI8" s="8">
        <f>'6'!$C$17</f>
        <v>0</v>
      </c>
      <c r="AJ8" s="8">
        <f>'6'!$C$18</f>
        <v>0</v>
      </c>
      <c r="AK8" s="8">
        <f>'6'!$C$19</f>
        <v>143199.35</v>
      </c>
      <c r="AL8" s="8">
        <f>'6'!$C$20</f>
        <v>0</v>
      </c>
      <c r="AM8" s="8">
        <f>'6'!$C$21</f>
        <v>1161307.74</v>
      </c>
      <c r="AN8" s="8">
        <f>'6'!$C$22</f>
        <v>4228088.09</v>
      </c>
      <c r="AO8" s="8">
        <f>'6'!$C$23</f>
        <v>67977.66</v>
      </c>
      <c r="AP8" s="8">
        <f>'6'!$C$24</f>
        <v>148297.78</v>
      </c>
      <c r="AQ8" s="8">
        <f>'6'!$C$25</f>
        <v>231516.03</v>
      </c>
      <c r="AR8" s="8">
        <f>'6'!$C$26</f>
        <v>137077.93</v>
      </c>
      <c r="AS8" s="8">
        <f>'6'!$C$27</f>
        <v>0</v>
      </c>
      <c r="AT8" s="65">
        <f t="shared" si="1"/>
        <v>10212260.469999999</v>
      </c>
      <c r="AU8" s="8">
        <f>'6'!$B$31</f>
        <v>1357594.7200000002</v>
      </c>
      <c r="AV8" s="8">
        <f>'6'!$B$32</f>
        <v>211320.72</v>
      </c>
      <c r="AW8" s="8">
        <f>'6'!$B$33</f>
        <v>195521.04</v>
      </c>
      <c r="AX8" s="8">
        <f>'6'!$B$34</f>
        <v>206877.06</v>
      </c>
      <c r="AY8" s="8">
        <f>'6'!$B$35</f>
        <v>25674.48</v>
      </c>
      <c r="AZ8" s="8">
        <f>'6'!$B$36</f>
        <v>7899.84</v>
      </c>
      <c r="BA8" s="8">
        <f>'6'!$B$37</f>
        <v>18169.68</v>
      </c>
      <c r="BB8" s="8">
        <f>'6'!$B$38</f>
        <v>598271.9</v>
      </c>
      <c r="BC8" s="8">
        <f>'6'!$B$39</f>
        <v>61424.639999999999</v>
      </c>
      <c r="BD8" s="8">
        <f>'6'!$B$40</f>
        <v>32435.360000000001</v>
      </c>
      <c r="BE8" s="8">
        <f>'6'!$B$41</f>
        <v>3048942</v>
      </c>
      <c r="BF8" s="8">
        <f>'6'!$B$42</f>
        <v>196508.52</v>
      </c>
      <c r="BG8" s="8">
        <f>'6'!$B$43</f>
        <v>162440.46</v>
      </c>
      <c r="BH8" s="8">
        <f>'6'!$B$46</f>
        <v>224062.46</v>
      </c>
      <c r="BI8" s="8">
        <f>'6'!$B$44</f>
        <v>33574.32</v>
      </c>
      <c r="BJ8" s="8">
        <f>'6'!$B$45</f>
        <v>0</v>
      </c>
      <c r="BK8" s="8">
        <f>'6'!$B$47</f>
        <v>30093.599999999999</v>
      </c>
      <c r="BL8" s="8">
        <f>'6'!$B$49</f>
        <v>0</v>
      </c>
      <c r="BM8" s="8">
        <f>'6'!$B$48</f>
        <v>351542.88</v>
      </c>
      <c r="BN8" s="8">
        <f>'6'!$B$51</f>
        <v>160122.56</v>
      </c>
      <c r="BO8" s="8">
        <f>'6'!$B$58</f>
        <v>54166.68</v>
      </c>
      <c r="BP8" s="8">
        <f>'6'!$B$53</f>
        <v>1447517.23</v>
      </c>
      <c r="BQ8" s="8">
        <f>'6'!$B$54</f>
        <v>51643.26</v>
      </c>
      <c r="BR8" s="8">
        <f>'6'!$B$55</f>
        <v>88789.28</v>
      </c>
      <c r="BS8" s="8">
        <f>'6'!$B$56</f>
        <v>4285545.2</v>
      </c>
      <c r="BT8" s="8">
        <f>'6'!$B$57</f>
        <v>107160.24</v>
      </c>
      <c r="BU8" s="8">
        <f>'6'!$B$52</f>
        <v>0</v>
      </c>
      <c r="BV8" s="8">
        <f>'6'!$B$50</f>
        <v>0</v>
      </c>
      <c r="BW8" s="8">
        <f>'6'!$B$59</f>
        <v>0</v>
      </c>
      <c r="BX8" s="8">
        <f>'6'!$B$60</f>
        <v>301176.71000000002</v>
      </c>
      <c r="BY8" s="8">
        <f>'6'!$B$61</f>
        <v>0</v>
      </c>
      <c r="BZ8" s="55"/>
      <c r="CA8" s="65">
        <f t="shared" si="3"/>
        <v>11653287.34</v>
      </c>
      <c r="CB8" s="65">
        <f t="shared" si="2"/>
        <v>-1441026.870000001</v>
      </c>
      <c r="CD8" s="9">
        <f>CB8-'6'!$B$65</f>
        <v>0</v>
      </c>
    </row>
    <row r="9" spans="1:82" ht="15" x14ac:dyDescent="0.25">
      <c r="A9" s="7">
        <v>7</v>
      </c>
      <c r="B9" s="10" t="s">
        <v>6</v>
      </c>
      <c r="C9" s="8">
        <f>'7'!$B$7</f>
        <v>964274.16</v>
      </c>
      <c r="D9" s="8">
        <f>'7'!$B$8</f>
        <v>53539.12</v>
      </c>
      <c r="E9" s="8">
        <f>'7'!$B$9</f>
        <v>470777.16</v>
      </c>
      <c r="F9" s="8">
        <f>'7'!$B$10</f>
        <v>148235.70000000001</v>
      </c>
      <c r="G9" s="8">
        <f>'7'!$B$11</f>
        <v>122537.16</v>
      </c>
      <c r="H9" s="8">
        <f>'7'!$B$12</f>
        <v>25327.08</v>
      </c>
      <c r="I9" s="8">
        <f>'7'!$B$13</f>
        <v>0</v>
      </c>
      <c r="J9" s="8">
        <f>'7'!$B$14</f>
        <v>213125.76000000001</v>
      </c>
      <c r="K9" s="8">
        <f>'7'!$B$15</f>
        <v>3600</v>
      </c>
      <c r="L9" s="8">
        <f>'7'!$B$16</f>
        <v>265184.76</v>
      </c>
      <c r="M9" s="8">
        <f>'7'!$B$17</f>
        <v>62944.26</v>
      </c>
      <c r="N9" s="8">
        <f>'7'!$B$18</f>
        <v>0</v>
      </c>
      <c r="O9" s="8">
        <f>'7'!$B$19</f>
        <v>33548.74</v>
      </c>
      <c r="P9" s="8">
        <f>'7'!$B$20</f>
        <v>0</v>
      </c>
      <c r="Q9" s="8">
        <f>'7'!$B$21</f>
        <v>458401.96</v>
      </c>
      <c r="R9" s="8">
        <f>'7'!$B$22</f>
        <v>1574850.13</v>
      </c>
      <c r="S9" s="8">
        <f>'7'!$B$23</f>
        <v>45439.44</v>
      </c>
      <c r="T9" s="8">
        <f>'7'!$B$24</f>
        <v>60803.22</v>
      </c>
      <c r="U9" s="8">
        <f>'7'!$B$25</f>
        <v>0</v>
      </c>
      <c r="V9" s="8">
        <f>'7'!$B$26</f>
        <v>0</v>
      </c>
      <c r="W9" s="8">
        <f>'7'!$B$27</f>
        <v>0</v>
      </c>
      <c r="X9" s="65">
        <f t="shared" si="0"/>
        <v>4502588.6500000004</v>
      </c>
      <c r="Y9" s="8">
        <f>'7'!$C$7</f>
        <v>959869.48</v>
      </c>
      <c r="Z9" s="8">
        <f>'7'!$C$8</f>
        <v>52086.17</v>
      </c>
      <c r="AA9" s="8">
        <f>'7'!$C$9</f>
        <v>469181.62</v>
      </c>
      <c r="AB9" s="8">
        <f>'7'!$C$10</f>
        <v>147454.6</v>
      </c>
      <c r="AC9" s="8">
        <f>'7'!$C$11</f>
        <v>121865.64</v>
      </c>
      <c r="AD9" s="8">
        <f>'7'!$C$12</f>
        <v>25255.59</v>
      </c>
      <c r="AE9" s="8">
        <f>'7'!$C$13</f>
        <v>0</v>
      </c>
      <c r="AF9" s="8">
        <f>'7'!$C$14</f>
        <v>209852.68</v>
      </c>
      <c r="AG9" s="8">
        <f>'7'!$C$15</f>
        <v>3600</v>
      </c>
      <c r="AH9" s="8">
        <f>'7'!$C$16</f>
        <v>262724.46999999997</v>
      </c>
      <c r="AI9" s="8">
        <f>'7'!$C$17</f>
        <v>62420.04</v>
      </c>
      <c r="AJ9" s="8">
        <f>'7'!$C$18</f>
        <v>0</v>
      </c>
      <c r="AK9" s="8">
        <f>'7'!$C$19</f>
        <v>33101.339999999997</v>
      </c>
      <c r="AL9" s="8">
        <f>'7'!$C$20</f>
        <v>0</v>
      </c>
      <c r="AM9" s="8">
        <f>'7'!$C$21</f>
        <v>511208.35</v>
      </c>
      <c r="AN9" s="8">
        <f>'7'!$C$22</f>
        <v>1948062.21</v>
      </c>
      <c r="AO9" s="8">
        <f>'7'!$C$23</f>
        <v>45290.32</v>
      </c>
      <c r="AP9" s="8">
        <f>'7'!$C$24</f>
        <v>57115.38</v>
      </c>
      <c r="AQ9" s="8">
        <f>'7'!$C$25</f>
        <v>0</v>
      </c>
      <c r="AR9" s="8">
        <f>'7'!$C$26</f>
        <v>0</v>
      </c>
      <c r="AS9" s="8">
        <f>'7'!$C$27</f>
        <v>0</v>
      </c>
      <c r="AT9" s="65">
        <f t="shared" si="1"/>
        <v>4909087.8899999997</v>
      </c>
      <c r="AU9" s="8">
        <f>'7'!$B$31</f>
        <v>918909.5</v>
      </c>
      <c r="AV9" s="8">
        <f>'7'!$B$32</f>
        <v>159421.44</v>
      </c>
      <c r="AW9" s="8">
        <f>'7'!$B$33</f>
        <v>147502.07999999999</v>
      </c>
      <c r="AX9" s="8">
        <f>'7'!$B$34</f>
        <v>156069.12</v>
      </c>
      <c r="AY9" s="8">
        <f>'7'!$B$35</f>
        <v>19368.96</v>
      </c>
      <c r="AZ9" s="8">
        <f>'7'!$B$36</f>
        <v>5959.68</v>
      </c>
      <c r="BA9" s="8">
        <f>'7'!$B$37</f>
        <v>45424.2</v>
      </c>
      <c r="BB9" s="8">
        <f>'7'!$B$38</f>
        <v>334782.87</v>
      </c>
      <c r="BC9" s="8">
        <f>'7'!$B$39</f>
        <v>42229.440000000002</v>
      </c>
      <c r="BD9" s="8">
        <f>'7'!$B$40</f>
        <v>8151.71</v>
      </c>
      <c r="BE9" s="8">
        <f>'7'!$B$41</f>
        <v>1127886</v>
      </c>
      <c r="BF9" s="8">
        <f>'7'!$B$42</f>
        <v>148247.04000000001</v>
      </c>
      <c r="BG9" s="8">
        <f>'7'!$B$43</f>
        <v>122545.92</v>
      </c>
      <c r="BH9" s="8">
        <f>'7'!$B$46</f>
        <v>195462.05</v>
      </c>
      <c r="BI9" s="8">
        <f>'7'!$B$44</f>
        <v>25328.639999999999</v>
      </c>
      <c r="BJ9" s="8">
        <f>'7'!$B$45</f>
        <v>0</v>
      </c>
      <c r="BK9" s="8">
        <f>'7'!$B$47</f>
        <v>48149.760000000002</v>
      </c>
      <c r="BL9" s="8">
        <f>'7'!$B$49</f>
        <v>62944.26</v>
      </c>
      <c r="BM9" s="8">
        <f>'7'!$B$48</f>
        <v>265205.76000000001</v>
      </c>
      <c r="BN9" s="8">
        <f>'7'!$B$51</f>
        <v>33274.589999999997</v>
      </c>
      <c r="BO9" s="8">
        <f>'7'!$B$58</f>
        <v>31025.759999999998</v>
      </c>
      <c r="BP9" s="8">
        <f>'7'!$B$53</f>
        <v>610693.81000000006</v>
      </c>
      <c r="BQ9" s="8">
        <f>'7'!$B$54</f>
        <v>11148.96</v>
      </c>
      <c r="BR9" s="8">
        <f>'7'!$B$55</f>
        <v>19285.060000000001</v>
      </c>
      <c r="BS9" s="8">
        <f>'7'!$B$56</f>
        <v>1513923.38</v>
      </c>
      <c r="BT9" s="8">
        <f>'7'!$B$57</f>
        <v>23105.1</v>
      </c>
      <c r="BU9" s="8">
        <f>'7'!$B$52</f>
        <v>0</v>
      </c>
      <c r="BV9" s="8">
        <f>'7'!$B$50</f>
        <v>0</v>
      </c>
      <c r="BW9" s="8">
        <f>'7'!$B$59</f>
        <v>0</v>
      </c>
      <c r="BX9" s="8">
        <f>'7'!$B$60</f>
        <v>0</v>
      </c>
      <c r="BY9" s="8">
        <f>'7'!$B$61</f>
        <v>0</v>
      </c>
      <c r="BZ9" s="55"/>
      <c r="CA9" s="65">
        <f t="shared" si="3"/>
        <v>5103596.4699999988</v>
      </c>
      <c r="CB9" s="65">
        <f t="shared" si="2"/>
        <v>-194508.57999999914</v>
      </c>
      <c r="CD9" s="9">
        <f>CB9-'7'!$B$65</f>
        <v>0</v>
      </c>
    </row>
    <row r="10" spans="1:82" ht="15" x14ac:dyDescent="0.25">
      <c r="A10" s="14">
        <v>8</v>
      </c>
      <c r="B10" s="10" t="s">
        <v>7</v>
      </c>
      <c r="C10" s="8">
        <f>'8'!$B$7</f>
        <v>2335537.5</v>
      </c>
      <c r="D10" s="8">
        <f>'8'!$B$8</f>
        <v>152445.93</v>
      </c>
      <c r="E10" s="8">
        <f>'8'!$B$9</f>
        <v>1140255.72</v>
      </c>
      <c r="F10" s="8">
        <f>'8'!$B$10</f>
        <v>359036.22</v>
      </c>
      <c r="G10" s="8">
        <f>'8'!$B$11</f>
        <v>296791.56</v>
      </c>
      <c r="H10" s="8">
        <f>'8'!$B$12</f>
        <v>61343.040000000001</v>
      </c>
      <c r="I10" s="8">
        <f>'8'!$B$13</f>
        <v>0</v>
      </c>
      <c r="J10" s="8">
        <f>'8'!$B$14</f>
        <v>493163.58</v>
      </c>
      <c r="K10" s="8">
        <f>'8'!$B$15</f>
        <v>8400</v>
      </c>
      <c r="L10" s="8">
        <f>'8'!$B$16</f>
        <v>642295.38</v>
      </c>
      <c r="M10" s="8">
        <f>'8'!$B$17</f>
        <v>152454.6</v>
      </c>
      <c r="N10" s="8">
        <f>'8'!$B$18</f>
        <v>0</v>
      </c>
      <c r="O10" s="8">
        <f>'8'!$B$19</f>
        <v>83529.039999999994</v>
      </c>
      <c r="P10" s="8">
        <f>'8'!$B$20</f>
        <v>0</v>
      </c>
      <c r="Q10" s="8">
        <f>'8'!$B$21</f>
        <v>1137712.21</v>
      </c>
      <c r="R10" s="8">
        <f>'8'!$B$22</f>
        <v>3424608.82</v>
      </c>
      <c r="S10" s="8">
        <f>'8'!$B$23</f>
        <v>110058</v>
      </c>
      <c r="T10" s="8">
        <f>'8'!$B$24</f>
        <v>125433.94</v>
      </c>
      <c r="U10" s="8">
        <f>'8'!$B$25</f>
        <v>0</v>
      </c>
      <c r="V10" s="8">
        <f>'8'!$B$26</f>
        <v>0</v>
      </c>
      <c r="W10" s="8">
        <f>'8'!$B$27</f>
        <v>0</v>
      </c>
      <c r="X10" s="65">
        <f t="shared" si="0"/>
        <v>10523065.539999999</v>
      </c>
      <c r="Y10" s="8">
        <f>'8'!$C$7</f>
        <v>2315276.9900000002</v>
      </c>
      <c r="Z10" s="8">
        <f>'8'!$C$8</f>
        <v>147709.9</v>
      </c>
      <c r="AA10" s="8">
        <f>'8'!$C$9</f>
        <v>1131851.82</v>
      </c>
      <c r="AB10" s="8">
        <f>'8'!$C$10</f>
        <v>355599.01</v>
      </c>
      <c r="AC10" s="8">
        <f>'8'!$C$11</f>
        <v>293978.06</v>
      </c>
      <c r="AD10" s="8">
        <f>'8'!$C$12</f>
        <v>60921.39</v>
      </c>
      <c r="AE10" s="8">
        <f>'8'!$C$13</f>
        <v>0</v>
      </c>
      <c r="AF10" s="8">
        <f>'8'!$C$14</f>
        <v>484156.29</v>
      </c>
      <c r="AG10" s="8">
        <f>'8'!$C$15</f>
        <v>8400</v>
      </c>
      <c r="AH10" s="8">
        <f>'8'!$C$16</f>
        <v>633133.82999999996</v>
      </c>
      <c r="AI10" s="8">
        <f>'8'!$C$17</f>
        <v>150377.22</v>
      </c>
      <c r="AJ10" s="8">
        <f>'8'!$C$18</f>
        <v>0</v>
      </c>
      <c r="AK10" s="8">
        <f>'8'!$C$19</f>
        <v>81319.8</v>
      </c>
      <c r="AL10" s="8">
        <f>'8'!$C$20</f>
        <v>3.45</v>
      </c>
      <c r="AM10" s="8">
        <f>'8'!$C$21</f>
        <v>1314264.27</v>
      </c>
      <c r="AN10" s="8">
        <f>'8'!$C$22</f>
        <v>4141271.83</v>
      </c>
      <c r="AO10" s="8">
        <f>'8'!$C$23</f>
        <v>109230.53</v>
      </c>
      <c r="AP10" s="8">
        <f>'8'!$C$24</f>
        <v>165786.19</v>
      </c>
      <c r="AQ10" s="8">
        <f>'8'!$C$25</f>
        <v>0</v>
      </c>
      <c r="AR10" s="8">
        <f>'8'!$C$26</f>
        <v>0</v>
      </c>
      <c r="AS10" s="8">
        <f>'8'!$C$27</f>
        <v>0</v>
      </c>
      <c r="AT10" s="65">
        <f t="shared" si="1"/>
        <v>11393280.579999998</v>
      </c>
      <c r="AU10" s="8">
        <f>'8'!$B$31</f>
        <v>2285929.4</v>
      </c>
      <c r="AV10" s="8">
        <f>'8'!$B$32</f>
        <v>386098.8</v>
      </c>
      <c r="AW10" s="8">
        <f>'8'!$B$33</f>
        <v>357231.6</v>
      </c>
      <c r="AX10" s="8">
        <f>'8'!$B$34</f>
        <v>377979.9</v>
      </c>
      <c r="AY10" s="8">
        <f>'8'!$B$35</f>
        <v>46909.2</v>
      </c>
      <c r="AZ10" s="8">
        <f>'8'!$B$36</f>
        <v>14433.6</v>
      </c>
      <c r="BA10" s="8">
        <f>'8'!$B$37</f>
        <v>102204.45</v>
      </c>
      <c r="BB10" s="8">
        <f>'8'!$B$38</f>
        <v>736425.35</v>
      </c>
      <c r="BC10" s="8">
        <f>'8'!$B$39</f>
        <v>126688.32000000001</v>
      </c>
      <c r="BD10" s="8">
        <f>'8'!$B$40</f>
        <v>137958.18</v>
      </c>
      <c r="BE10" s="8">
        <f>'8'!$B$41</f>
        <v>439844</v>
      </c>
      <c r="BF10" s="8">
        <f>'8'!$B$42</f>
        <v>359035.8</v>
      </c>
      <c r="BG10" s="8">
        <f>'8'!$B$43</f>
        <v>296790.90000000002</v>
      </c>
      <c r="BH10" s="8">
        <f>'8'!$B$46</f>
        <v>456078.1</v>
      </c>
      <c r="BI10" s="8">
        <f>'8'!$B$44</f>
        <v>61342.8</v>
      </c>
      <c r="BJ10" s="8">
        <f>'8'!$B$45</f>
        <v>0</v>
      </c>
      <c r="BK10" s="8">
        <f>'8'!$B$47</f>
        <v>108336.96000000001</v>
      </c>
      <c r="BL10" s="8">
        <f>'8'!$B$49</f>
        <v>152454.6</v>
      </c>
      <c r="BM10" s="8">
        <f>'8'!$B$48</f>
        <v>642295.19999999995</v>
      </c>
      <c r="BN10" s="8">
        <f>'8'!$B$51</f>
        <v>83551.45</v>
      </c>
      <c r="BO10" s="8">
        <f>'8'!$B$58</f>
        <v>56465.760000000002</v>
      </c>
      <c r="BP10" s="8">
        <f>'8'!$B$53</f>
        <v>1380485.78</v>
      </c>
      <c r="BQ10" s="8">
        <f>'8'!$B$54</f>
        <v>31870.38</v>
      </c>
      <c r="BR10" s="8">
        <f>'8'!$B$55</f>
        <v>55164.99</v>
      </c>
      <c r="BS10" s="8">
        <f>'8'!$B$56</f>
        <v>3264172.79</v>
      </c>
      <c r="BT10" s="8">
        <f>'8'!$B$57</f>
        <v>65410.559999999998</v>
      </c>
      <c r="BU10" s="8">
        <f>'8'!$B$52</f>
        <v>0</v>
      </c>
      <c r="BV10" s="8">
        <f>'8'!$B$50</f>
        <v>0</v>
      </c>
      <c r="BW10" s="8">
        <f>'8'!$B$59</f>
        <v>0</v>
      </c>
      <c r="BX10" s="8">
        <f>'8'!$B$60</f>
        <v>0</v>
      </c>
      <c r="BY10" s="8">
        <f>'8'!$B$61</f>
        <v>0</v>
      </c>
      <c r="BZ10" s="55"/>
      <c r="CA10" s="65">
        <f t="shared" si="3"/>
        <v>9586783.5399999991</v>
      </c>
      <c r="CB10" s="65">
        <f t="shared" si="2"/>
        <v>1806497.0399999991</v>
      </c>
      <c r="CD10" s="9">
        <f>CB10-'8'!$B$65</f>
        <v>0</v>
      </c>
    </row>
    <row r="11" spans="1:82" ht="15" x14ac:dyDescent="0.25">
      <c r="A11" s="7">
        <v>9</v>
      </c>
      <c r="B11" s="10" t="s">
        <v>8</v>
      </c>
      <c r="C11" s="8">
        <f>'9'!$B$7</f>
        <v>1026268.38</v>
      </c>
      <c r="D11" s="8">
        <f>'9'!$B$8</f>
        <v>47153.77</v>
      </c>
      <c r="E11" s="8">
        <f>'9'!$B$9</f>
        <v>501045.18</v>
      </c>
      <c r="F11" s="8">
        <f>'9'!$B$10</f>
        <v>157765.20000000001</v>
      </c>
      <c r="G11" s="8">
        <f>'9'!$B$11</f>
        <v>130413.42</v>
      </c>
      <c r="H11" s="8">
        <f>'9'!$B$12</f>
        <v>26954.76</v>
      </c>
      <c r="I11" s="8">
        <f>'9'!$B$13</f>
        <v>0</v>
      </c>
      <c r="J11" s="8">
        <f>'9'!$B$14</f>
        <v>207851.22</v>
      </c>
      <c r="K11" s="8">
        <f>'9'!$B$15</f>
        <v>3600</v>
      </c>
      <c r="L11" s="8">
        <f>'9'!$B$16</f>
        <v>282234.42</v>
      </c>
      <c r="M11" s="8">
        <f>'9'!$B$17</f>
        <v>66990.899999999994</v>
      </c>
      <c r="N11" s="8">
        <f>'9'!$B$18</f>
        <v>0</v>
      </c>
      <c r="O11" s="8">
        <f>'9'!$B$19</f>
        <v>49059.47</v>
      </c>
      <c r="P11" s="8">
        <f>'9'!$B$20</f>
        <v>0</v>
      </c>
      <c r="Q11" s="8">
        <f>'9'!$B$21</f>
        <v>773748.41</v>
      </c>
      <c r="R11" s="8">
        <f>'9'!$B$22</f>
        <v>2145523.98</v>
      </c>
      <c r="S11" s="8">
        <f>'9'!$B$23</f>
        <v>48360.6</v>
      </c>
      <c r="T11" s="8">
        <f>'9'!$B$24</f>
        <v>140714.17000000001</v>
      </c>
      <c r="U11" s="8">
        <f>'9'!$B$25</f>
        <v>0</v>
      </c>
      <c r="V11" s="8">
        <f>'9'!$B$26</f>
        <v>0</v>
      </c>
      <c r="W11" s="8">
        <f>'9'!$B$27</f>
        <v>0</v>
      </c>
      <c r="X11" s="65">
        <f t="shared" si="0"/>
        <v>5607683.879999999</v>
      </c>
      <c r="Y11" s="8">
        <f>'9'!$C$7</f>
        <v>1026941.48</v>
      </c>
      <c r="Z11" s="8">
        <f>'9'!$C$8</f>
        <v>45506.41</v>
      </c>
      <c r="AA11" s="8">
        <f>'9'!$C$9</f>
        <v>501969.69</v>
      </c>
      <c r="AB11" s="8">
        <f>'9'!$C$10</f>
        <v>157767.79999999999</v>
      </c>
      <c r="AC11" s="8">
        <f>'9'!$C$11</f>
        <v>130419.04</v>
      </c>
      <c r="AD11" s="8">
        <f>'9'!$C$12</f>
        <v>27095.97</v>
      </c>
      <c r="AE11" s="8">
        <f>'9'!$C$13</f>
        <v>0</v>
      </c>
      <c r="AF11" s="8">
        <f>'9'!$C$14</f>
        <v>204064.36</v>
      </c>
      <c r="AG11" s="8">
        <f>'9'!$C$15</f>
        <v>3600</v>
      </c>
      <c r="AH11" s="8">
        <f>'9'!$C$16</f>
        <v>280782.18</v>
      </c>
      <c r="AI11" s="8">
        <f>'9'!$C$17</f>
        <v>66688.67</v>
      </c>
      <c r="AJ11" s="8">
        <f>'9'!$C$18</f>
        <v>0</v>
      </c>
      <c r="AK11" s="8">
        <f>'9'!$C$19</f>
        <v>47641.34</v>
      </c>
      <c r="AL11" s="8">
        <f>'9'!$C$20</f>
        <v>0</v>
      </c>
      <c r="AM11" s="8">
        <f>'9'!$C$21</f>
        <v>769577.27</v>
      </c>
      <c r="AN11" s="8">
        <f>'9'!$C$22</f>
        <v>2082445.67</v>
      </c>
      <c r="AO11" s="8">
        <f>'9'!$C$23</f>
        <v>48395.47</v>
      </c>
      <c r="AP11" s="8">
        <f>'9'!$C$24</f>
        <v>129178.55</v>
      </c>
      <c r="AQ11" s="8">
        <f>'9'!$C$25</f>
        <v>0</v>
      </c>
      <c r="AR11" s="8">
        <f>'9'!$C$26</f>
        <v>0</v>
      </c>
      <c r="AS11" s="8">
        <f>'9'!$C$27</f>
        <v>0</v>
      </c>
      <c r="AT11" s="65">
        <f t="shared" si="1"/>
        <v>5522073.8999999994</v>
      </c>
      <c r="AU11" s="8">
        <f>'9'!$B$31</f>
        <v>1013739.74</v>
      </c>
      <c r="AV11" s="8">
        <f>'9'!$B$32</f>
        <v>169667.76</v>
      </c>
      <c r="AW11" s="8">
        <f>'9'!$B$33</f>
        <v>156982.32</v>
      </c>
      <c r="AX11" s="8">
        <f>'9'!$B$34</f>
        <v>166099.98000000001</v>
      </c>
      <c r="AY11" s="8">
        <f>'9'!$B$35</f>
        <v>20613.84</v>
      </c>
      <c r="AZ11" s="8">
        <f>'9'!$B$36</f>
        <v>6342.72</v>
      </c>
      <c r="BA11" s="8">
        <f>'9'!$B$37</f>
        <v>47695.41</v>
      </c>
      <c r="BB11" s="8">
        <f>'9'!$B$38</f>
        <v>380016.98</v>
      </c>
      <c r="BC11" s="8">
        <f>'9'!$B$39</f>
        <v>57585.599999999999</v>
      </c>
      <c r="BD11" s="8">
        <f>'9'!$B$40</f>
        <v>8735.1299999999992</v>
      </c>
      <c r="BE11" s="8">
        <f>'9'!$B$41</f>
        <v>814197</v>
      </c>
      <c r="BF11" s="8">
        <f>'9'!$B$42</f>
        <v>157775.16</v>
      </c>
      <c r="BG11" s="8">
        <f>'9'!$B$43</f>
        <v>130422.18</v>
      </c>
      <c r="BH11" s="8">
        <f>'9'!$B$46</f>
        <v>195462.05</v>
      </c>
      <c r="BI11" s="8">
        <f>'9'!$B$44</f>
        <v>26956.560000000001</v>
      </c>
      <c r="BJ11" s="8">
        <f>'9'!$B$45</f>
        <v>0</v>
      </c>
      <c r="BK11" s="8">
        <f>'9'!$B$47</f>
        <v>0</v>
      </c>
      <c r="BL11" s="8">
        <f>'9'!$B$49</f>
        <v>66990.899999999994</v>
      </c>
      <c r="BM11" s="8">
        <f>'9'!$B$48</f>
        <v>282251.03999999998</v>
      </c>
      <c r="BN11" s="8">
        <f>'9'!$B$51</f>
        <v>48289.11</v>
      </c>
      <c r="BO11" s="8">
        <f>'9'!$B$58</f>
        <v>61542.12</v>
      </c>
      <c r="BP11" s="8">
        <f>'9'!$B$53</f>
        <v>887791.09</v>
      </c>
      <c r="BQ11" s="8">
        <f>'9'!$B$54</f>
        <v>9542.7000000000007</v>
      </c>
      <c r="BR11" s="8">
        <f>'9'!$B$55</f>
        <v>17742.849999999999</v>
      </c>
      <c r="BS11" s="8">
        <f>'9'!$B$56</f>
        <v>2091570.87</v>
      </c>
      <c r="BT11" s="8">
        <f>'9'!$B$57</f>
        <v>19868.22</v>
      </c>
      <c r="BU11" s="8">
        <f>'9'!$B$52</f>
        <v>0</v>
      </c>
      <c r="BV11" s="8">
        <f>'9'!$B$50</f>
        <v>0</v>
      </c>
      <c r="BW11" s="8">
        <f>'9'!$B$59</f>
        <v>0</v>
      </c>
      <c r="BX11" s="8">
        <f>'9'!$B$60</f>
        <v>0</v>
      </c>
      <c r="BY11" s="8">
        <f>'9'!$B$61</f>
        <v>0</v>
      </c>
      <c r="BZ11" s="55"/>
      <c r="CA11" s="65">
        <f t="shared" si="3"/>
        <v>5776987.8200000003</v>
      </c>
      <c r="CB11" s="65">
        <f t="shared" si="2"/>
        <v>-254913.92000000086</v>
      </c>
      <c r="CD11" s="9">
        <f>CB11-'9'!$B$65</f>
        <v>0</v>
      </c>
    </row>
    <row r="12" spans="1:82" ht="15" x14ac:dyDescent="0.25">
      <c r="A12" s="14">
        <v>10</v>
      </c>
      <c r="B12" s="10" t="s">
        <v>9</v>
      </c>
      <c r="C12" s="8">
        <f>'10'!$B$7</f>
        <v>1148242.32</v>
      </c>
      <c r="D12" s="8">
        <f>'10'!$B$8</f>
        <v>165552.35</v>
      </c>
      <c r="E12" s="8">
        <f>'10'!$B$9</f>
        <v>560594.93999999994</v>
      </c>
      <c r="F12" s="8">
        <f>'10'!$B$10</f>
        <v>176515.92</v>
      </c>
      <c r="G12" s="8">
        <f>'10'!$B$11</f>
        <v>138071.51999999999</v>
      </c>
      <c r="H12" s="8">
        <f>'10'!$B$12</f>
        <v>30158.639999999999</v>
      </c>
      <c r="I12" s="8">
        <f>'10'!$B$13</f>
        <v>0</v>
      </c>
      <c r="J12" s="8">
        <f>'10'!$B$14</f>
        <v>173418.45</v>
      </c>
      <c r="K12" s="8">
        <f>'10'!$B$15</f>
        <v>0</v>
      </c>
      <c r="L12" s="8">
        <f>'10'!$B$16</f>
        <v>315778.62</v>
      </c>
      <c r="M12" s="8">
        <f>'10'!$B$17</f>
        <v>0</v>
      </c>
      <c r="N12" s="8">
        <f>'10'!$B$18</f>
        <v>0</v>
      </c>
      <c r="O12" s="8">
        <f>'10'!$B$19</f>
        <v>93585.57</v>
      </c>
      <c r="P12" s="8">
        <f>'10'!$B$20</f>
        <v>0</v>
      </c>
      <c r="Q12" s="8">
        <f>'10'!$B$21</f>
        <v>0</v>
      </c>
      <c r="R12" s="8">
        <f>'10'!$B$22</f>
        <v>0</v>
      </c>
      <c r="S12" s="8">
        <f>'10'!$B$23</f>
        <v>6209.64</v>
      </c>
      <c r="T12" s="8">
        <f>'10'!$B$24</f>
        <v>118607.25</v>
      </c>
      <c r="U12" s="8">
        <f>'10'!$B$25</f>
        <v>5539.02</v>
      </c>
      <c r="V12" s="8">
        <f>'10'!$B$26</f>
        <v>133438.62</v>
      </c>
      <c r="W12" s="8">
        <f>'10'!$B$27</f>
        <v>133560</v>
      </c>
      <c r="X12" s="65">
        <f t="shared" si="0"/>
        <v>3199272.8600000003</v>
      </c>
      <c r="Y12" s="8">
        <f>'10'!$C$7</f>
        <v>1119205.32</v>
      </c>
      <c r="Z12" s="8">
        <f>'10'!$C$8</f>
        <v>153109.95000000001</v>
      </c>
      <c r="AA12" s="8">
        <f>'10'!$C$9</f>
        <v>551240.64</v>
      </c>
      <c r="AB12" s="8">
        <f>'10'!$C$10</f>
        <v>171849.39</v>
      </c>
      <c r="AC12" s="8">
        <f>'10'!$C$11</f>
        <v>134191.85999999999</v>
      </c>
      <c r="AD12" s="8">
        <f>'10'!$C$12</f>
        <v>29458.27</v>
      </c>
      <c r="AE12" s="8">
        <f>'10'!$C$13</f>
        <v>0</v>
      </c>
      <c r="AF12" s="8">
        <f>'10'!$C$14</f>
        <v>165590.09</v>
      </c>
      <c r="AG12" s="8">
        <f>'10'!$C$15</f>
        <v>0</v>
      </c>
      <c r="AH12" s="8">
        <f>'10'!$C$16</f>
        <v>297980.95</v>
      </c>
      <c r="AI12" s="8">
        <f>'10'!$C$17</f>
        <v>0</v>
      </c>
      <c r="AJ12" s="8">
        <f>'10'!$C$18</f>
        <v>0</v>
      </c>
      <c r="AK12" s="8">
        <f>'10'!$C$19</f>
        <v>91781.33</v>
      </c>
      <c r="AL12" s="8">
        <f>'10'!$C$20</f>
        <v>528.16999999999996</v>
      </c>
      <c r="AM12" s="8">
        <f>'10'!$C$21</f>
        <v>98364.32</v>
      </c>
      <c r="AN12" s="8">
        <f>'10'!$C$22</f>
        <v>232802.45</v>
      </c>
      <c r="AO12" s="8">
        <f>'10'!$C$23</f>
        <v>8063.5</v>
      </c>
      <c r="AP12" s="8">
        <f>'10'!$C$24</f>
        <v>94450.6</v>
      </c>
      <c r="AQ12" s="8">
        <f>'10'!$C$25</f>
        <v>5539.02</v>
      </c>
      <c r="AR12" s="8">
        <f>'10'!$C$26</f>
        <v>132399.31</v>
      </c>
      <c r="AS12" s="8">
        <f>'10'!$C$27</f>
        <v>113680</v>
      </c>
      <c r="AT12" s="65">
        <f t="shared" si="1"/>
        <v>3400235.1700000004</v>
      </c>
      <c r="AU12" s="8">
        <f>'10'!$B$31</f>
        <v>1047370.0299999999</v>
      </c>
      <c r="AV12" s="8">
        <f>'10'!$B$32</f>
        <v>189826.56</v>
      </c>
      <c r="AW12" s="8">
        <f>'10'!$B$33</f>
        <v>175633.92000000001</v>
      </c>
      <c r="AX12" s="8">
        <f>'10'!$B$34</f>
        <v>185834.88</v>
      </c>
      <c r="AY12" s="8">
        <f>'10'!$B$35</f>
        <v>23063.040000000001</v>
      </c>
      <c r="AZ12" s="8">
        <f>'10'!$B$36</f>
        <v>7096.32</v>
      </c>
      <c r="BA12" s="8">
        <f>'10'!$B$37</f>
        <v>15898.47</v>
      </c>
      <c r="BB12" s="8">
        <f>'10'!$B$38</f>
        <v>383509.24</v>
      </c>
      <c r="BC12" s="8">
        <f>'10'!$B$39</f>
        <v>42229.440000000002</v>
      </c>
      <c r="BD12" s="8">
        <f>'10'!$B$40</f>
        <v>24278.16</v>
      </c>
      <c r="BE12" s="8">
        <f>'10'!$B$41</f>
        <v>139744</v>
      </c>
      <c r="BF12" s="8">
        <f>'10'!$B$42</f>
        <v>176520.95999999999</v>
      </c>
      <c r="BG12" s="8">
        <f>'10'!$B$43</f>
        <v>145918.07999999999</v>
      </c>
      <c r="BH12" s="8">
        <f>'10'!$B$46</f>
        <v>163362.09</v>
      </c>
      <c r="BI12" s="8">
        <f>'10'!$B$44</f>
        <v>30159.360000000001</v>
      </c>
      <c r="BJ12" s="8">
        <f>'10'!$B$45</f>
        <v>0</v>
      </c>
      <c r="BK12" s="8">
        <f>'10'!$B$47</f>
        <v>24074.880000000001</v>
      </c>
      <c r="BL12" s="8">
        <f>'10'!$B$49</f>
        <v>0</v>
      </c>
      <c r="BM12" s="8">
        <f>'10'!$B$48</f>
        <v>315786.23999999999</v>
      </c>
      <c r="BN12" s="8">
        <f>'10'!$B$51</f>
        <v>63014.46</v>
      </c>
      <c r="BO12" s="8">
        <f>'10'!$B$58</f>
        <v>53175.839999999997</v>
      </c>
      <c r="BP12" s="8">
        <f>'10'!$B$53</f>
        <v>50438.47</v>
      </c>
      <c r="BQ12" s="8">
        <f>'10'!$B$54</f>
        <v>34477.08</v>
      </c>
      <c r="BR12" s="8">
        <f>'10'!$B$55</f>
        <v>59638.67</v>
      </c>
      <c r="BS12" s="8">
        <f>'10'!$B$56</f>
        <v>67725.48</v>
      </c>
      <c r="BT12" s="8">
        <f>'10'!$B$57</f>
        <v>71436.600000000006</v>
      </c>
      <c r="BU12" s="8">
        <f>'10'!$B$52</f>
        <v>0</v>
      </c>
      <c r="BV12" s="8">
        <f>'10'!$B$50</f>
        <v>0</v>
      </c>
      <c r="BW12" s="8">
        <f>'10'!$B$59</f>
        <v>0</v>
      </c>
      <c r="BX12" s="8">
        <f>'10'!$B$60</f>
        <v>0</v>
      </c>
      <c r="BY12" s="8">
        <f>'10'!$B$61</f>
        <v>133560</v>
      </c>
      <c r="BZ12" s="55"/>
      <c r="CA12" s="65">
        <f t="shared" si="3"/>
        <v>2410849.89</v>
      </c>
      <c r="CB12" s="65">
        <f t="shared" si="2"/>
        <v>989385.28000000026</v>
      </c>
      <c r="CD12" s="9">
        <f>CB12-'10'!$B$65</f>
        <v>0</v>
      </c>
    </row>
    <row r="13" spans="1:82" ht="15" x14ac:dyDescent="0.25">
      <c r="A13" s="7">
        <v>11</v>
      </c>
      <c r="B13" s="10" t="s">
        <v>10</v>
      </c>
      <c r="C13" s="8">
        <f>'11'!$B$7</f>
        <v>2757451.02</v>
      </c>
      <c r="D13" s="8">
        <f>'11'!$B$8</f>
        <v>679477.1</v>
      </c>
      <c r="E13" s="8">
        <f>'11'!$B$9</f>
        <v>1342462.57</v>
      </c>
      <c r="F13" s="8">
        <f>'11'!$B$10</f>
        <v>424657.02</v>
      </c>
      <c r="G13" s="8">
        <f>'11'!$B$11</f>
        <v>0</v>
      </c>
      <c r="H13" s="8">
        <f>'11'!$B$12</f>
        <v>70981.02</v>
      </c>
      <c r="I13" s="8">
        <f>'11'!$B$13</f>
        <v>77874.789999999994</v>
      </c>
      <c r="J13" s="8">
        <f>'11'!$B$14</f>
        <v>654129.91</v>
      </c>
      <c r="K13" s="8">
        <f>'11'!$B$15</f>
        <v>12000</v>
      </c>
      <c r="L13" s="8">
        <f>'11'!$B$16</f>
        <v>767036.2</v>
      </c>
      <c r="M13" s="8">
        <f>'11'!$B$17</f>
        <v>0</v>
      </c>
      <c r="N13" s="8">
        <f>'11'!$B$18</f>
        <v>0</v>
      </c>
      <c r="O13" s="8">
        <f>'11'!$B$19</f>
        <v>919869.8</v>
      </c>
      <c r="P13" s="8">
        <f>'11'!$B$20</f>
        <v>0</v>
      </c>
      <c r="Q13" s="8">
        <f>'11'!$B$21</f>
        <v>2158472.21</v>
      </c>
      <c r="R13" s="8">
        <f>'11'!$B$22</f>
        <v>6629912.9500000002</v>
      </c>
      <c r="S13" s="8">
        <f>'11'!$B$23</f>
        <v>141007.25</v>
      </c>
      <c r="T13" s="8">
        <f>'11'!$B$24</f>
        <v>239001.63</v>
      </c>
      <c r="U13" s="8">
        <f>'11'!$B$25</f>
        <v>12193.36</v>
      </c>
      <c r="V13" s="8">
        <f>'11'!$B$26</f>
        <v>0</v>
      </c>
      <c r="W13" s="8">
        <f>'11'!$B$27</f>
        <v>165585.4</v>
      </c>
      <c r="X13" s="65">
        <f t="shared" ref="X13:X21" si="4">SUM(C13:W13)</f>
        <v>17052112.229999997</v>
      </c>
      <c r="Y13" s="8">
        <f>'11'!$C$7</f>
        <v>2681984.63</v>
      </c>
      <c r="Z13" s="8">
        <f>'11'!$C$8</f>
        <v>639387.87</v>
      </c>
      <c r="AA13" s="8">
        <f>'11'!$C$9</f>
        <v>1310415.29</v>
      </c>
      <c r="AB13" s="8">
        <f>'11'!$C$10</f>
        <v>411980.7</v>
      </c>
      <c r="AC13" s="8">
        <f>'11'!$C$11</f>
        <v>45.39</v>
      </c>
      <c r="AD13" s="8">
        <f>'11'!$C$12</f>
        <v>70400.44</v>
      </c>
      <c r="AE13" s="8">
        <f>'11'!$C$13</f>
        <v>74895.839999999997</v>
      </c>
      <c r="AF13" s="8">
        <f>'11'!$C$14</f>
        <v>616262.29</v>
      </c>
      <c r="AG13" s="8">
        <f>'11'!$C$15</f>
        <v>12000</v>
      </c>
      <c r="AH13" s="8">
        <f>'11'!$C$16</f>
        <v>733782.32</v>
      </c>
      <c r="AI13" s="8">
        <f>'11'!$C$17</f>
        <v>0</v>
      </c>
      <c r="AJ13" s="8">
        <f>'11'!$C$18</f>
        <v>0</v>
      </c>
      <c r="AK13" s="8">
        <f>'11'!$C$19</f>
        <v>874156.55</v>
      </c>
      <c r="AL13" s="8">
        <f>'11'!$C$20</f>
        <v>0</v>
      </c>
      <c r="AM13" s="8">
        <f>'11'!$C$21</f>
        <v>1926424.06</v>
      </c>
      <c r="AN13" s="8">
        <f>'11'!$C$22</f>
        <v>6013198.2599999998</v>
      </c>
      <c r="AO13" s="8">
        <f>'11'!$C$23</f>
        <v>138586.48000000001</v>
      </c>
      <c r="AP13" s="8">
        <f>'11'!$C$24</f>
        <v>107235.87</v>
      </c>
      <c r="AQ13" s="8">
        <f>'11'!$C$25</f>
        <v>12193.36</v>
      </c>
      <c r="AR13" s="8">
        <f>'11'!$C$26</f>
        <v>0</v>
      </c>
      <c r="AS13" s="8">
        <f>'11'!$C$27</f>
        <v>139188.4</v>
      </c>
      <c r="AT13" s="65">
        <f t="shared" ref="AT13:AT21" si="5">SUM(Y13:AS13)</f>
        <v>15762137.75</v>
      </c>
      <c r="AU13" s="8">
        <f>'11'!$B$31</f>
        <v>2689442.0300000003</v>
      </c>
      <c r="AV13" s="8">
        <f>'11'!$B$32</f>
        <v>466502.88</v>
      </c>
      <c r="AW13" s="8">
        <f>'11'!$B$33</f>
        <v>431624.16</v>
      </c>
      <c r="AX13" s="8">
        <f>'11'!$B$34</f>
        <v>456693.24</v>
      </c>
      <c r="AY13" s="8">
        <f>'11'!$B$35</f>
        <v>56677.919999999998</v>
      </c>
      <c r="AZ13" s="8">
        <f>'11'!$B$36</f>
        <v>17439.36</v>
      </c>
      <c r="BA13" s="8">
        <f>'11'!$B$37</f>
        <v>190781.64</v>
      </c>
      <c r="BB13" s="8">
        <f>'11'!$B$38</f>
        <v>925500.71</v>
      </c>
      <c r="BC13" s="8">
        <f>'11'!$B$39</f>
        <v>0</v>
      </c>
      <c r="BD13" s="8">
        <f>'11'!$B$40</f>
        <v>144222.12</v>
      </c>
      <c r="BE13" s="8">
        <f>'11'!$B$41</f>
        <v>1800591</v>
      </c>
      <c r="BF13" s="8">
        <f>'11'!$B$42</f>
        <v>433804.08</v>
      </c>
      <c r="BG13" s="8">
        <f>'11'!$B$43</f>
        <v>0</v>
      </c>
      <c r="BH13" s="8">
        <f>'11'!$B$46</f>
        <v>622121.56999999995</v>
      </c>
      <c r="BI13" s="8">
        <f>'11'!$B$44</f>
        <v>74117.279999999999</v>
      </c>
      <c r="BJ13" s="8">
        <f>'11'!$B$45</f>
        <v>98020.24</v>
      </c>
      <c r="BK13" s="8">
        <f>'11'!$B$47</f>
        <v>0</v>
      </c>
      <c r="BL13" s="8">
        <f>'11'!$B$49</f>
        <v>0</v>
      </c>
      <c r="BM13" s="8">
        <f>'11'!$B$48</f>
        <v>776051.52</v>
      </c>
      <c r="BN13" s="8">
        <f>'11'!$B$51</f>
        <v>921693.79</v>
      </c>
      <c r="BO13" s="8">
        <f>'11'!$B$58</f>
        <v>174545.28</v>
      </c>
      <c r="BP13" s="8">
        <f>'11'!$B$53</f>
        <v>2587170.96</v>
      </c>
      <c r="BQ13" s="8">
        <f>'11'!$B$54</f>
        <v>141658.70000000001</v>
      </c>
      <c r="BR13" s="8">
        <f>'11'!$B$55</f>
        <v>243193.62</v>
      </c>
      <c r="BS13" s="8">
        <f>'11'!$B$56</f>
        <v>6314721.5099999998</v>
      </c>
      <c r="BT13" s="8">
        <f>'11'!$B$57</f>
        <v>294624.78000000003</v>
      </c>
      <c r="BU13" s="8">
        <f>'11'!$B$52</f>
        <v>0</v>
      </c>
      <c r="BV13" s="8">
        <f>'11'!$B$50</f>
        <v>0</v>
      </c>
      <c r="BW13" s="8">
        <f>'11'!$B$59</f>
        <v>0</v>
      </c>
      <c r="BX13" s="8">
        <f>'11'!$B$60</f>
        <v>0</v>
      </c>
      <c r="BY13" s="8">
        <f>'11'!$B$61</f>
        <v>165585.4</v>
      </c>
      <c r="BZ13" s="55"/>
      <c r="CA13" s="65">
        <f>SUM(AU13,BE13:BP13,BS13,BU13:BZ13)</f>
        <v>16657864.66</v>
      </c>
      <c r="CB13" s="65">
        <f t="shared" si="2"/>
        <v>-895726.91000000015</v>
      </c>
      <c r="CD13" s="9">
        <f>CB13-'11'!$B$65</f>
        <v>0</v>
      </c>
    </row>
    <row r="14" spans="1:82" ht="15" x14ac:dyDescent="0.25">
      <c r="A14" s="14">
        <v>12</v>
      </c>
      <c r="B14" s="10" t="s">
        <v>11</v>
      </c>
      <c r="C14" s="8">
        <f>'12'!$B$7</f>
        <v>735224.52</v>
      </c>
      <c r="D14" s="8">
        <f>'12'!$B$8</f>
        <v>112208.61</v>
      </c>
      <c r="E14" s="8">
        <f>'12'!$B$9</f>
        <v>358950.9</v>
      </c>
      <c r="F14" s="8">
        <f>'12'!$B$10</f>
        <v>113024.16</v>
      </c>
      <c r="G14" s="8">
        <f>'12'!$B$11</f>
        <v>93429.72</v>
      </c>
      <c r="H14" s="8">
        <f>'12'!$B$12</f>
        <v>19310.52</v>
      </c>
      <c r="I14" s="8">
        <f>'12'!$B$13</f>
        <v>0</v>
      </c>
      <c r="J14" s="8">
        <f>'12'!$B$14</f>
        <v>192619.8</v>
      </c>
      <c r="K14" s="8">
        <f>'12'!$B$15</f>
        <v>4800</v>
      </c>
      <c r="L14" s="8">
        <f>'12'!$B$16</f>
        <v>202194.18</v>
      </c>
      <c r="M14" s="8">
        <f>'12'!$B$17</f>
        <v>0</v>
      </c>
      <c r="N14" s="8">
        <f>'12'!$B$18</f>
        <v>0</v>
      </c>
      <c r="O14" s="8">
        <f>'12'!$B$19</f>
        <v>112123.25</v>
      </c>
      <c r="P14" s="8">
        <f>'12'!$B$20</f>
        <v>0</v>
      </c>
      <c r="Q14" s="8">
        <f>'12'!$B$21</f>
        <v>567637.69999999995</v>
      </c>
      <c r="R14" s="8">
        <f>'12'!$B$22</f>
        <v>2000101.14</v>
      </c>
      <c r="S14" s="8">
        <f>'12'!$B$23</f>
        <v>34645.68</v>
      </c>
      <c r="T14" s="8">
        <f>'12'!$B$24</f>
        <v>103206.8</v>
      </c>
      <c r="U14" s="8">
        <f>'12'!$B$25</f>
        <v>689.15</v>
      </c>
      <c r="V14" s="8">
        <f>'12'!$B$26</f>
        <v>0</v>
      </c>
      <c r="W14" s="8">
        <f>'12'!$B$27</f>
        <v>55800</v>
      </c>
      <c r="X14" s="65">
        <f t="shared" si="4"/>
        <v>4705966.13</v>
      </c>
      <c r="Y14" s="8">
        <f>'12'!$C$7</f>
        <v>706820.07</v>
      </c>
      <c r="Z14" s="8">
        <f>'12'!$C$8</f>
        <v>105484.66</v>
      </c>
      <c r="AA14" s="8">
        <f>'12'!$C$9</f>
        <v>345682.9</v>
      </c>
      <c r="AB14" s="8">
        <f>'12'!$C$10</f>
        <v>108516.27</v>
      </c>
      <c r="AC14" s="8">
        <f>'12'!$C$11</f>
        <v>89743.82</v>
      </c>
      <c r="AD14" s="8">
        <f>'12'!$C$12</f>
        <v>18632.04</v>
      </c>
      <c r="AE14" s="8">
        <f>'12'!$C$13</f>
        <v>0</v>
      </c>
      <c r="AF14" s="8">
        <f>'12'!$C$14</f>
        <v>182894.56</v>
      </c>
      <c r="AG14" s="8">
        <f>'12'!$C$15</f>
        <v>4800</v>
      </c>
      <c r="AH14" s="8">
        <f>'12'!$C$16</f>
        <v>192510.6</v>
      </c>
      <c r="AI14" s="8">
        <f>'12'!$C$17</f>
        <v>0</v>
      </c>
      <c r="AJ14" s="8">
        <f>'12'!$C$18</f>
        <v>1897.1</v>
      </c>
      <c r="AK14" s="8">
        <f>'12'!$C$19</f>
        <v>109647.09</v>
      </c>
      <c r="AL14" s="8">
        <f>'12'!$C$20</f>
        <v>0</v>
      </c>
      <c r="AM14" s="8">
        <f>'12'!$C$21</f>
        <v>525464.54</v>
      </c>
      <c r="AN14" s="8">
        <f>'12'!$C$22</f>
        <v>1877503.51</v>
      </c>
      <c r="AO14" s="8">
        <f>'12'!$C$23</f>
        <v>33390.11</v>
      </c>
      <c r="AP14" s="8">
        <f>'12'!$C$24</f>
        <v>88137.66</v>
      </c>
      <c r="AQ14" s="8">
        <f>'12'!$C$25</f>
        <v>689.15</v>
      </c>
      <c r="AR14" s="8">
        <f>'12'!$C$26</f>
        <v>0</v>
      </c>
      <c r="AS14" s="8">
        <f>'12'!$C$27</f>
        <v>46350</v>
      </c>
      <c r="AT14" s="65">
        <f t="shared" si="5"/>
        <v>4438164.080000001</v>
      </c>
      <c r="AU14" s="8">
        <f>'12'!$B$31</f>
        <v>785432.22000000009</v>
      </c>
      <c r="AV14" s="8">
        <f>'12'!$B$32</f>
        <v>121543.44</v>
      </c>
      <c r="AW14" s="8">
        <f>'12'!$B$33</f>
        <v>112456.08</v>
      </c>
      <c r="AX14" s="8">
        <f>'12'!$B$34</f>
        <v>118987.62</v>
      </c>
      <c r="AY14" s="8">
        <f>'12'!$B$35</f>
        <v>14766.96</v>
      </c>
      <c r="AZ14" s="8">
        <f>'12'!$B$36</f>
        <v>4543.68</v>
      </c>
      <c r="BA14" s="8">
        <f>'12'!$B$37</f>
        <v>13627.26</v>
      </c>
      <c r="BB14" s="8">
        <f>'12'!$B$38</f>
        <v>382578.5</v>
      </c>
      <c r="BC14" s="8">
        <f>'12'!$B$39</f>
        <v>0</v>
      </c>
      <c r="BD14" s="8">
        <f>'12'!$B$40</f>
        <v>16928.68</v>
      </c>
      <c r="BE14" s="8">
        <f>'12'!$B$41</f>
        <v>458783</v>
      </c>
      <c r="BF14" s="8">
        <f>'12'!$B$42</f>
        <v>113024.04</v>
      </c>
      <c r="BG14" s="8">
        <f>'12'!$B$43</f>
        <v>93429.42</v>
      </c>
      <c r="BH14" s="8">
        <f>'12'!$B$46</f>
        <v>180183.79</v>
      </c>
      <c r="BI14" s="8">
        <f>'12'!$B$44</f>
        <v>19310.64</v>
      </c>
      <c r="BJ14" s="8">
        <f>'12'!$B$45</f>
        <v>0</v>
      </c>
      <c r="BK14" s="8">
        <f>'12'!$B$47</f>
        <v>15086.93</v>
      </c>
      <c r="BL14" s="8">
        <f>'12'!$B$49</f>
        <v>0</v>
      </c>
      <c r="BM14" s="8">
        <f>'12'!$B$48</f>
        <v>202193.76</v>
      </c>
      <c r="BN14" s="8">
        <f>'12'!$B$51</f>
        <v>109278.2</v>
      </c>
      <c r="BO14" s="8">
        <f>'12'!$B$58</f>
        <v>60655.08</v>
      </c>
      <c r="BP14" s="8">
        <f>'12'!$B$53</f>
        <v>743611.52</v>
      </c>
      <c r="BQ14" s="8">
        <f>'12'!$B$54</f>
        <v>23406.6</v>
      </c>
      <c r="BR14" s="8">
        <f>'12'!$B$55</f>
        <v>40331.19</v>
      </c>
      <c r="BS14" s="8">
        <f>'12'!$B$56</f>
        <v>1788112.1</v>
      </c>
      <c r="BT14" s="8">
        <f>'12'!$B$57</f>
        <v>48470.82</v>
      </c>
      <c r="BU14" s="8">
        <f>'12'!$B$52</f>
        <v>0</v>
      </c>
      <c r="BV14" s="8">
        <f>'12'!$B$50</f>
        <v>0</v>
      </c>
      <c r="BW14" s="8">
        <f>'12'!$B$59</f>
        <v>0</v>
      </c>
      <c r="BX14" s="8">
        <f>'12'!$B$60</f>
        <v>0</v>
      </c>
      <c r="BY14" s="8">
        <f>'12'!$B$61</f>
        <v>55800</v>
      </c>
      <c r="BZ14" s="55"/>
      <c r="CA14" s="65">
        <f t="shared" si="3"/>
        <v>4624900.7</v>
      </c>
      <c r="CB14" s="65">
        <f t="shared" ref="CB14:CB21" si="6">AT14-CA14</f>
        <v>-186736.61999999918</v>
      </c>
      <c r="CD14" s="9">
        <f>CB14-'12'!$B$65</f>
        <v>0</v>
      </c>
    </row>
    <row r="15" spans="1:82" ht="15" x14ac:dyDescent="0.25">
      <c r="A15" s="7">
        <v>13</v>
      </c>
      <c r="B15" s="10" t="s">
        <v>12</v>
      </c>
      <c r="C15" s="8">
        <f>'13'!$B$7</f>
        <v>1075792.2</v>
      </c>
      <c r="D15" s="8">
        <f>'13'!$B$8</f>
        <v>160802.54</v>
      </c>
      <c r="E15" s="8">
        <f>'13'!$B$9</f>
        <v>525223.07999999996</v>
      </c>
      <c r="F15" s="8">
        <f>'13'!$B$10</f>
        <v>165378.72</v>
      </c>
      <c r="G15" s="8">
        <f>'13'!$B$11</f>
        <v>136708.01999999999</v>
      </c>
      <c r="H15" s="8">
        <f>'13'!$B$12</f>
        <v>28255.61</v>
      </c>
      <c r="I15" s="8">
        <f>'13'!$B$13</f>
        <v>0</v>
      </c>
      <c r="J15" s="8">
        <f>'13'!$B$14</f>
        <v>312163.86</v>
      </c>
      <c r="K15" s="8">
        <f>'13'!$B$15</f>
        <v>2400</v>
      </c>
      <c r="L15" s="8">
        <f>'13'!$B$16</f>
        <v>295854</v>
      </c>
      <c r="M15" s="8">
        <f>'13'!$B$17</f>
        <v>0</v>
      </c>
      <c r="N15" s="8">
        <f>'13'!$B$18</f>
        <v>0</v>
      </c>
      <c r="O15" s="8">
        <f>'13'!$B$19</f>
        <v>137730.07999999999</v>
      </c>
      <c r="P15" s="8">
        <f>'13'!$B$20</f>
        <v>0</v>
      </c>
      <c r="Q15" s="8">
        <f>'13'!$B$21</f>
        <v>835976.03</v>
      </c>
      <c r="R15" s="8">
        <f>'13'!$B$22</f>
        <v>2808863.07</v>
      </c>
      <c r="S15" s="8">
        <f>'13'!$B$23</f>
        <v>50694.720000000001</v>
      </c>
      <c r="T15" s="8">
        <f>'13'!$B$24</f>
        <v>104473.1</v>
      </c>
      <c r="U15" s="8">
        <f>'13'!$B$25</f>
        <v>0</v>
      </c>
      <c r="V15" s="8">
        <f>'13'!$B$26</f>
        <v>0</v>
      </c>
      <c r="W15" s="8">
        <f>'13'!$B$27</f>
        <v>69983.100000000006</v>
      </c>
      <c r="X15" s="65">
        <f t="shared" si="4"/>
        <v>6710298.129999998</v>
      </c>
      <c r="Y15" s="8">
        <f>'13'!$C$7</f>
        <v>1035779.83</v>
      </c>
      <c r="Z15" s="8">
        <f>'13'!$C$8</f>
        <v>152329.38</v>
      </c>
      <c r="AA15" s="8">
        <f>'13'!$C$9</f>
        <v>506218.07</v>
      </c>
      <c r="AB15" s="8">
        <f>'13'!$C$10</f>
        <v>159038.57999999999</v>
      </c>
      <c r="AC15" s="8">
        <f>'13'!$C$11</f>
        <v>131475.70000000001</v>
      </c>
      <c r="AD15" s="8">
        <f>'13'!$C$12</f>
        <v>27344.52</v>
      </c>
      <c r="AE15" s="8">
        <f>'13'!$C$13</f>
        <v>0</v>
      </c>
      <c r="AF15" s="8">
        <f>'13'!$C$14</f>
        <v>298794.34000000003</v>
      </c>
      <c r="AG15" s="8">
        <f>'13'!$C$15</f>
        <v>2400</v>
      </c>
      <c r="AH15" s="8">
        <f>'13'!$C$16</f>
        <v>283105.90000000002</v>
      </c>
      <c r="AI15" s="8">
        <f>'13'!$C$17</f>
        <v>0</v>
      </c>
      <c r="AJ15" s="8">
        <f>'13'!$C$18</f>
        <v>0</v>
      </c>
      <c r="AK15" s="8">
        <f>'13'!$C$19</f>
        <v>135711.29999999999</v>
      </c>
      <c r="AL15" s="8">
        <f>'13'!$C$20</f>
        <v>46.66</v>
      </c>
      <c r="AM15" s="8">
        <f>'13'!$C$21</f>
        <v>805287.5</v>
      </c>
      <c r="AN15" s="8">
        <f>'13'!$C$22</f>
        <v>2702450.54</v>
      </c>
      <c r="AO15" s="8">
        <f>'13'!$C$23</f>
        <v>48823.57</v>
      </c>
      <c r="AP15" s="8">
        <f>'13'!$C$24</f>
        <v>90949.11</v>
      </c>
      <c r="AQ15" s="8">
        <f>'13'!$C$25</f>
        <v>0</v>
      </c>
      <c r="AR15" s="8">
        <f>'13'!$C$26</f>
        <v>0</v>
      </c>
      <c r="AS15" s="8">
        <f>'13'!$C$27</f>
        <v>62500.4</v>
      </c>
      <c r="AT15" s="65">
        <f t="shared" si="5"/>
        <v>6442255.4000000013</v>
      </c>
      <c r="AU15" s="8">
        <f>'13'!$B$31</f>
        <v>1085181.67</v>
      </c>
      <c r="AV15" s="8">
        <f>'13'!$B$32</f>
        <v>177834</v>
      </c>
      <c r="AW15" s="8">
        <f>'13'!$B$33</f>
        <v>164538</v>
      </c>
      <c r="AX15" s="8">
        <f>'13'!$B$34</f>
        <v>174094.5</v>
      </c>
      <c r="AY15" s="8">
        <f>'13'!$B$35</f>
        <v>21606</v>
      </c>
      <c r="AZ15" s="8">
        <f>'13'!$B$36</f>
        <v>6648</v>
      </c>
      <c r="BA15" s="8">
        <f>'13'!$B$37</f>
        <v>27254.52</v>
      </c>
      <c r="BB15" s="8">
        <f>'13'!$B$38</f>
        <v>467334.01</v>
      </c>
      <c r="BC15" s="8">
        <f>'13'!$B$39</f>
        <v>0</v>
      </c>
      <c r="BD15" s="8">
        <f>'13'!$B$40</f>
        <v>45872.639999999999</v>
      </c>
      <c r="BE15" s="8">
        <f>'13'!$B$41</f>
        <v>237471</v>
      </c>
      <c r="BF15" s="8">
        <f>'13'!$B$42</f>
        <v>165369</v>
      </c>
      <c r="BG15" s="8">
        <f>'13'!$B$43</f>
        <v>136699.5</v>
      </c>
      <c r="BH15" s="8">
        <f>'13'!$B$46</f>
        <v>330637.56</v>
      </c>
      <c r="BI15" s="8">
        <f>'13'!$B$44</f>
        <v>28254</v>
      </c>
      <c r="BJ15" s="8">
        <f>'13'!$B$45</f>
        <v>0</v>
      </c>
      <c r="BK15" s="8">
        <f>'13'!$B$47</f>
        <v>22028.52</v>
      </c>
      <c r="BL15" s="8">
        <f>'13'!$B$49</f>
        <v>0</v>
      </c>
      <c r="BM15" s="8">
        <f>'13'!$B$48</f>
        <v>295836</v>
      </c>
      <c r="BN15" s="8">
        <f>'13'!$B$51</f>
        <v>134616.26</v>
      </c>
      <c r="BO15" s="8">
        <f>'13'!$B$58</f>
        <v>60655.08</v>
      </c>
      <c r="BP15" s="8">
        <f>'13'!$B$53</f>
        <v>958545.55</v>
      </c>
      <c r="BQ15" s="8">
        <f>'13'!$B$54</f>
        <v>33439.08</v>
      </c>
      <c r="BR15" s="8">
        <f>'13'!$B$55</f>
        <v>57900.62</v>
      </c>
      <c r="BS15" s="8">
        <f>'13'!$B$56</f>
        <v>2498743.8199999998</v>
      </c>
      <c r="BT15" s="8">
        <f>'13'!$B$57</f>
        <v>69462.84</v>
      </c>
      <c r="BU15" s="8">
        <f>'13'!$B$52</f>
        <v>0</v>
      </c>
      <c r="BV15" s="8">
        <f>'13'!$B$50</f>
        <v>0</v>
      </c>
      <c r="BW15" s="8">
        <f>'13'!$B$59</f>
        <v>0</v>
      </c>
      <c r="BX15" s="8">
        <f>'13'!$B$60</f>
        <v>0</v>
      </c>
      <c r="BY15" s="8">
        <f>'13'!$B$61</f>
        <v>69983.100000000006</v>
      </c>
      <c r="BZ15" s="55"/>
      <c r="CA15" s="65">
        <f t="shared" si="3"/>
        <v>6024021.0599999987</v>
      </c>
      <c r="CB15" s="65">
        <f t="shared" si="6"/>
        <v>418234.34000000264</v>
      </c>
      <c r="CD15" s="9">
        <f>CB15-'13'!$B$65</f>
        <v>0</v>
      </c>
    </row>
    <row r="16" spans="1:82" ht="15" x14ac:dyDescent="0.25">
      <c r="A16" s="14">
        <v>14</v>
      </c>
      <c r="B16" s="10" t="s">
        <v>13</v>
      </c>
      <c r="C16" s="8">
        <f>'14'!$B$7</f>
        <v>1179581.42</v>
      </c>
      <c r="D16" s="8">
        <f>'14'!$B$8</f>
        <v>63965.57</v>
      </c>
      <c r="E16" s="8">
        <f>'14'!$B$9</f>
        <v>575895.47</v>
      </c>
      <c r="F16" s="8">
        <f>'14'!$B$10</f>
        <v>181333.19</v>
      </c>
      <c r="G16" s="8">
        <f>'14'!$B$11</f>
        <v>149896.63</v>
      </c>
      <c r="H16" s="8">
        <f>'14'!$B$12</f>
        <v>30981.67</v>
      </c>
      <c r="I16" s="8">
        <f>'14'!$B$13</f>
        <v>0</v>
      </c>
      <c r="J16" s="8">
        <f>'14'!$B$14</f>
        <v>266057.53999999998</v>
      </c>
      <c r="K16" s="8">
        <f>'14'!$B$15</f>
        <v>3600</v>
      </c>
      <c r="L16" s="8">
        <f>'14'!$B$16</f>
        <v>324391.8</v>
      </c>
      <c r="M16" s="8">
        <f>'14'!$B$17</f>
        <v>0</v>
      </c>
      <c r="N16" s="8">
        <f>'14'!$B$18</f>
        <v>0</v>
      </c>
      <c r="O16" s="8">
        <f>'14'!$B$19</f>
        <v>62334.86</v>
      </c>
      <c r="P16" s="8">
        <f>'14'!$B$20</f>
        <v>0</v>
      </c>
      <c r="Q16" s="8">
        <f>'14'!$B$21</f>
        <v>1472521.78</v>
      </c>
      <c r="R16" s="8">
        <f>'14'!$B$22</f>
        <v>3215533.91</v>
      </c>
      <c r="S16" s="8">
        <f>'14'!$B$23</f>
        <v>55584.79</v>
      </c>
      <c r="T16" s="8">
        <f>'14'!$B$24</f>
        <v>0</v>
      </c>
      <c r="U16" s="8">
        <f>'14'!$B$25</f>
        <v>228382.14</v>
      </c>
      <c r="V16" s="8">
        <f>'14'!$B$26</f>
        <v>131322.18</v>
      </c>
      <c r="W16" s="8">
        <f>'14'!$B$27</f>
        <v>0</v>
      </c>
      <c r="X16" s="65">
        <f t="shared" si="4"/>
        <v>7941382.9499999993</v>
      </c>
      <c r="Y16" s="8">
        <f>'14'!$C$7</f>
        <v>1081195.1399999999</v>
      </c>
      <c r="Z16" s="8">
        <f>'14'!$C$8</f>
        <v>57451.22</v>
      </c>
      <c r="AA16" s="8">
        <f>'14'!$C$9</f>
        <v>528505.87</v>
      </c>
      <c r="AB16" s="8">
        <f>'14'!$C$10</f>
        <v>165974.26</v>
      </c>
      <c r="AC16" s="8">
        <f>'14'!$C$11</f>
        <v>137235.35999999999</v>
      </c>
      <c r="AD16" s="8">
        <f>'14'!$C$12</f>
        <v>28452.36</v>
      </c>
      <c r="AE16" s="8">
        <f>'14'!$C$13</f>
        <v>0</v>
      </c>
      <c r="AF16" s="8">
        <f>'14'!$C$14</f>
        <v>237185.04</v>
      </c>
      <c r="AG16" s="8">
        <f>'14'!$C$15</f>
        <v>3600</v>
      </c>
      <c r="AH16" s="8">
        <f>'14'!$C$16</f>
        <v>294999.13</v>
      </c>
      <c r="AI16" s="8">
        <f>'14'!$C$17</f>
        <v>0</v>
      </c>
      <c r="AJ16" s="8">
        <f>'14'!$C$18</f>
        <v>0</v>
      </c>
      <c r="AK16" s="8">
        <f>'14'!$C$19</f>
        <v>54478.39</v>
      </c>
      <c r="AL16" s="8">
        <f>'14'!$C$20</f>
        <v>0</v>
      </c>
      <c r="AM16" s="8">
        <f>'14'!$C$21</f>
        <v>1281433.18</v>
      </c>
      <c r="AN16" s="8">
        <f>'14'!$C$22</f>
        <v>2817944.23</v>
      </c>
      <c r="AO16" s="8">
        <f>'14'!$C$23</f>
        <v>51013.67</v>
      </c>
      <c r="AP16" s="8">
        <f>'14'!$C$24</f>
        <v>-12.16</v>
      </c>
      <c r="AQ16" s="8">
        <f>'14'!$C$25</f>
        <v>221612.59</v>
      </c>
      <c r="AR16" s="8">
        <f>'14'!$C$26</f>
        <v>0</v>
      </c>
      <c r="AS16" s="8">
        <f>'14'!$C$27</f>
        <v>0</v>
      </c>
      <c r="AT16" s="65">
        <f t="shared" si="5"/>
        <v>6961068.2799999993</v>
      </c>
      <c r="AU16" s="8">
        <f>'14'!$B$31</f>
        <v>1052759.22</v>
      </c>
      <c r="AV16" s="8">
        <f>'14'!$B$32</f>
        <v>195065.28</v>
      </c>
      <c r="AW16" s="8">
        <f>'14'!$B$33</f>
        <v>180480.96</v>
      </c>
      <c r="AX16" s="8">
        <f>'14'!$B$34</f>
        <v>190963.44</v>
      </c>
      <c r="AY16" s="8">
        <f>'14'!$B$35</f>
        <v>23699.52</v>
      </c>
      <c r="AZ16" s="8">
        <f>'14'!$B$36</f>
        <v>7292.16</v>
      </c>
      <c r="BA16" s="8">
        <f>'14'!$B$37</f>
        <v>18169.68</v>
      </c>
      <c r="BB16" s="8">
        <f>'14'!$B$38</f>
        <v>396021.95</v>
      </c>
      <c r="BC16" s="8">
        <f>'14'!$B$39</f>
        <v>0</v>
      </c>
      <c r="BD16" s="8">
        <f>'14'!$B$40</f>
        <v>41066.230000000003</v>
      </c>
      <c r="BE16" s="8">
        <f>'14'!$B$41</f>
        <v>778053</v>
      </c>
      <c r="BF16" s="8">
        <f>'14'!$B$42</f>
        <v>181392.48</v>
      </c>
      <c r="BG16" s="8">
        <f>'14'!$B$43</f>
        <v>149945.04</v>
      </c>
      <c r="BH16" s="8">
        <f>'14'!$B$46</f>
        <v>237148.46</v>
      </c>
      <c r="BI16" s="8">
        <f>'14'!$B$44</f>
        <v>30991.68</v>
      </c>
      <c r="BJ16" s="8">
        <f>'14'!$B$45</f>
        <v>0</v>
      </c>
      <c r="BK16" s="8">
        <f>'14'!$B$47</f>
        <v>68212.160000000003</v>
      </c>
      <c r="BL16" s="8">
        <f>'14'!$B$49</f>
        <v>0</v>
      </c>
      <c r="BM16" s="8">
        <f>'14'!$B$48</f>
        <v>324501.12</v>
      </c>
      <c r="BN16" s="8">
        <f>'14'!$B$51</f>
        <v>65151.4</v>
      </c>
      <c r="BO16" s="8">
        <f>'14'!$B$58</f>
        <v>57984</v>
      </c>
      <c r="BP16" s="8">
        <f>'14'!$B$53</f>
        <v>1484048.58</v>
      </c>
      <c r="BQ16" s="8">
        <f>'14'!$B$54</f>
        <v>13293.54</v>
      </c>
      <c r="BR16" s="8">
        <f>'14'!$B$55</f>
        <v>22867.55</v>
      </c>
      <c r="BS16" s="8">
        <f>'14'!$B$56</f>
        <v>3000231.96</v>
      </c>
      <c r="BT16" s="8">
        <f>'14'!$B$57</f>
        <v>27804.48</v>
      </c>
      <c r="BU16" s="8">
        <f>'14'!$B$52</f>
        <v>0</v>
      </c>
      <c r="BV16" s="8">
        <f>'14'!$B$50</f>
        <v>0</v>
      </c>
      <c r="BW16" s="8">
        <f>'14'!$B$59</f>
        <v>0</v>
      </c>
      <c r="BX16" s="8">
        <f>'14'!$B$60</f>
        <v>0</v>
      </c>
      <c r="BY16" s="8">
        <f>'14'!$B$61</f>
        <v>0</v>
      </c>
      <c r="BZ16" s="55"/>
      <c r="CA16" s="65">
        <f t="shared" ref="CA16:CA21" si="7">SUM(AU16,BE16:BP16,BS16,BU16:BZ16)</f>
        <v>7430419.1000000006</v>
      </c>
      <c r="CB16" s="65">
        <f t="shared" si="6"/>
        <v>-469350.82000000123</v>
      </c>
      <c r="CD16" s="9">
        <f>CB16-'14'!$B$65</f>
        <v>0</v>
      </c>
    </row>
    <row r="17" spans="1:82" ht="15" x14ac:dyDescent="0.25">
      <c r="A17" s="7">
        <v>15</v>
      </c>
      <c r="B17" s="10" t="s">
        <v>14</v>
      </c>
      <c r="C17" s="8">
        <f>'15'!$B$7</f>
        <v>3760503.54</v>
      </c>
      <c r="D17" s="8">
        <f>'15'!$B$8</f>
        <v>451862.89</v>
      </c>
      <c r="E17" s="8">
        <f>'15'!$B$9</f>
        <v>1835951.7</v>
      </c>
      <c r="F17" s="8">
        <f>'15'!$B$10</f>
        <v>578092.74</v>
      </c>
      <c r="G17" s="8">
        <f>'15'!$B$11</f>
        <v>477871.92</v>
      </c>
      <c r="H17" s="8">
        <f>'15'!$B$12</f>
        <v>82098.36</v>
      </c>
      <c r="I17" s="8">
        <f>'15'!$B$13</f>
        <v>0</v>
      </c>
      <c r="J17" s="8">
        <f>'15'!$B$14</f>
        <v>620180.65</v>
      </c>
      <c r="K17" s="8">
        <f>'15'!$B$15</f>
        <v>14400</v>
      </c>
      <c r="L17" s="8">
        <f>'15'!$B$16</f>
        <v>1034178.18</v>
      </c>
      <c r="M17" s="8">
        <f>'15'!$B$17</f>
        <v>245473.62</v>
      </c>
      <c r="N17" s="8">
        <f>'15'!$B$18</f>
        <v>0</v>
      </c>
      <c r="O17" s="8">
        <f>'15'!$B$19</f>
        <v>328797.77</v>
      </c>
      <c r="P17" s="8">
        <f>'15'!$B$20</f>
        <v>0</v>
      </c>
      <c r="Q17" s="8">
        <f>'15'!$B$21</f>
        <v>1197820.8799999999</v>
      </c>
      <c r="R17" s="8">
        <f>'15'!$B$22</f>
        <v>5686157.7699999996</v>
      </c>
      <c r="S17" s="8">
        <f>'15'!$B$23</f>
        <v>177204.96</v>
      </c>
      <c r="T17" s="8">
        <f>'15'!$B$24</f>
        <v>134214.26</v>
      </c>
      <c r="U17" s="8">
        <f>'15'!$B$25</f>
        <v>5095.32</v>
      </c>
      <c r="V17" s="8">
        <f>'15'!$B$26</f>
        <v>0</v>
      </c>
      <c r="W17" s="8">
        <f>'15'!$B$27</f>
        <v>123250</v>
      </c>
      <c r="X17" s="65">
        <f t="shared" si="4"/>
        <v>16753154.560000001</v>
      </c>
      <c r="Y17" s="8">
        <f>'15'!$C$7</f>
        <v>3619944.97</v>
      </c>
      <c r="Z17" s="8">
        <f>'15'!$C$8</f>
        <v>426998.66</v>
      </c>
      <c r="AA17" s="8">
        <f>'15'!$C$9</f>
        <v>1768458.67</v>
      </c>
      <c r="AB17" s="8">
        <f>'15'!$C$10</f>
        <v>556115.98</v>
      </c>
      <c r="AC17" s="8">
        <f>'15'!$C$11</f>
        <v>459741.42</v>
      </c>
      <c r="AD17" s="8">
        <f>'15'!$C$12</f>
        <v>79174.899999999994</v>
      </c>
      <c r="AE17" s="8">
        <f>'15'!$C$13</f>
        <v>0</v>
      </c>
      <c r="AF17" s="8">
        <f>'15'!$C$14</f>
        <v>593859.42000000004</v>
      </c>
      <c r="AG17" s="8">
        <f>'15'!$C$15</f>
        <v>14400</v>
      </c>
      <c r="AH17" s="8">
        <f>'15'!$C$16</f>
        <v>992075.15</v>
      </c>
      <c r="AI17" s="8">
        <f>'15'!$C$17</f>
        <v>235552.62</v>
      </c>
      <c r="AJ17" s="8">
        <f>'15'!$C$18</f>
        <v>0</v>
      </c>
      <c r="AK17" s="8">
        <f>'15'!$C$19</f>
        <v>314471.49</v>
      </c>
      <c r="AL17" s="8">
        <f>'15'!$C$20</f>
        <v>17.52</v>
      </c>
      <c r="AM17" s="8">
        <f>'15'!$C$21</f>
        <v>1385252.76</v>
      </c>
      <c r="AN17" s="8">
        <f>'15'!$C$22</f>
        <v>6727050.25</v>
      </c>
      <c r="AO17" s="8">
        <f>'15'!$C$23</f>
        <v>170757.13</v>
      </c>
      <c r="AP17" s="8">
        <f>'15'!$C$24</f>
        <v>123801.24</v>
      </c>
      <c r="AQ17" s="8">
        <f>'15'!$C$25</f>
        <v>5095.32</v>
      </c>
      <c r="AR17" s="8">
        <f>'15'!$C$26</f>
        <v>0</v>
      </c>
      <c r="AS17" s="8">
        <f>'15'!$C$27</f>
        <v>106885</v>
      </c>
      <c r="AT17" s="65">
        <f t="shared" si="5"/>
        <v>17579652.5</v>
      </c>
      <c r="AU17" s="8">
        <f>'15'!$B$31</f>
        <v>3404710.3899999997</v>
      </c>
      <c r="AV17" s="8">
        <f>'15'!$B$32</f>
        <v>621661.43999999994</v>
      </c>
      <c r="AW17" s="8">
        <f>'15'!$B$33</f>
        <v>575182.07999999996</v>
      </c>
      <c r="AX17" s="8">
        <f>'15'!$B$34</f>
        <v>608589.12</v>
      </c>
      <c r="AY17" s="8">
        <f>'15'!$B$35</f>
        <v>75528.960000000006</v>
      </c>
      <c r="AZ17" s="8">
        <f>'15'!$B$36</f>
        <v>23239.68</v>
      </c>
      <c r="BA17" s="8">
        <f>'15'!$B$37</f>
        <v>95390.82</v>
      </c>
      <c r="BB17" s="8">
        <f>'15'!$B$38</f>
        <v>1254606.98</v>
      </c>
      <c r="BC17" s="8">
        <f>'15'!$B$39</f>
        <v>76780.800000000003</v>
      </c>
      <c r="BD17" s="8">
        <f>'15'!$B$40</f>
        <v>73730.509999999995</v>
      </c>
      <c r="BE17" s="8">
        <f>'15'!$B$41</f>
        <v>1272819</v>
      </c>
      <c r="BF17" s="8">
        <f>'15'!$B$42</f>
        <v>578087.04</v>
      </c>
      <c r="BG17" s="8">
        <f>'15'!$B$43</f>
        <v>477865.92</v>
      </c>
      <c r="BH17" s="8">
        <f>'15'!$B$46</f>
        <v>567138.81999999995</v>
      </c>
      <c r="BI17" s="8">
        <f>'15'!$B$44</f>
        <v>82098.36</v>
      </c>
      <c r="BJ17" s="8">
        <f>'15'!$B$45</f>
        <v>0</v>
      </c>
      <c r="BK17" s="8">
        <f>'15'!$B$47</f>
        <v>57177.84</v>
      </c>
      <c r="BL17" s="8">
        <f>'15'!$B$49</f>
        <v>245473.62</v>
      </c>
      <c r="BM17" s="8">
        <f>'15'!$B$48</f>
        <v>1034165.76</v>
      </c>
      <c r="BN17" s="8">
        <f>'15'!$B$51</f>
        <v>318343.02</v>
      </c>
      <c r="BO17" s="8">
        <f>'15'!$B$58</f>
        <v>140112.35999999999</v>
      </c>
      <c r="BP17" s="8">
        <f>'15'!$B$53</f>
        <v>1507622.81</v>
      </c>
      <c r="BQ17" s="8">
        <f>'15'!$B$54</f>
        <v>94145.279999999999</v>
      </c>
      <c r="BR17" s="8">
        <f>'15'!$B$55</f>
        <v>162168.60999999999</v>
      </c>
      <c r="BS17" s="8">
        <f>'15'!$B$56</f>
        <v>5406512.8399999999</v>
      </c>
      <c r="BT17" s="8">
        <f>'15'!$B$57</f>
        <v>195549</v>
      </c>
      <c r="BU17" s="8">
        <f>'15'!$B$52</f>
        <v>0</v>
      </c>
      <c r="BV17" s="8">
        <f>'15'!$B$50</f>
        <v>0</v>
      </c>
      <c r="BW17" s="8">
        <f>'15'!$B$59</f>
        <v>0</v>
      </c>
      <c r="BX17" s="8">
        <f>'15'!$B$60</f>
        <v>0</v>
      </c>
      <c r="BY17" s="8">
        <f>'15'!$B$61</f>
        <v>123250</v>
      </c>
      <c r="BZ17" s="55"/>
      <c r="CA17" s="65">
        <f t="shared" si="7"/>
        <v>15215377.779999999</v>
      </c>
      <c r="CB17" s="65">
        <f t="shared" si="6"/>
        <v>2364274.7200000007</v>
      </c>
      <c r="CD17" s="9">
        <f>CB17-'15'!$B$65</f>
        <v>0</v>
      </c>
    </row>
    <row r="18" spans="1:82" ht="15" x14ac:dyDescent="0.25">
      <c r="A18" s="14">
        <v>16</v>
      </c>
      <c r="B18" s="10" t="s">
        <v>15</v>
      </c>
      <c r="C18" s="8">
        <f>'16'!$B$7</f>
        <v>3668900.17</v>
      </c>
      <c r="D18" s="8">
        <f>'16'!$B$8</f>
        <v>375369</v>
      </c>
      <c r="E18" s="8">
        <f>'16'!$B$9</f>
        <v>1791224.84</v>
      </c>
      <c r="F18" s="8">
        <f>'16'!$B$10</f>
        <v>564012.13</v>
      </c>
      <c r="G18" s="8">
        <f>'16'!$B$11</f>
        <v>466233.54</v>
      </c>
      <c r="H18" s="8">
        <f>'16'!$B$12</f>
        <v>96365.19</v>
      </c>
      <c r="I18" s="8">
        <f>'16'!$B$13</f>
        <v>104873.39</v>
      </c>
      <c r="J18" s="8">
        <f>'16'!$B$14</f>
        <v>1331802.97</v>
      </c>
      <c r="K18" s="8">
        <f>'16'!$B$15</f>
        <v>115972</v>
      </c>
      <c r="L18" s="8">
        <f>'16'!$B$16</f>
        <v>1009013.2</v>
      </c>
      <c r="M18" s="8">
        <f>'16'!$B$17</f>
        <v>0</v>
      </c>
      <c r="N18" s="8">
        <f>'16'!$B$18</f>
        <v>0</v>
      </c>
      <c r="O18" s="8">
        <f>'16'!$B$19</f>
        <v>149227.19</v>
      </c>
      <c r="P18" s="8">
        <f>'16'!$B$20</f>
        <v>0</v>
      </c>
      <c r="Q18" s="8">
        <f>'16'!$B$21</f>
        <v>2876253.67</v>
      </c>
      <c r="R18" s="8">
        <f>'16'!$B$22</f>
        <v>9012358.6099999994</v>
      </c>
      <c r="S18" s="8">
        <f>'16'!$B$23</f>
        <v>172893.5</v>
      </c>
      <c r="T18" s="8">
        <f>'16'!$B$24</f>
        <v>312880.90000000002</v>
      </c>
      <c r="U18" s="8">
        <f>'16'!$B$25</f>
        <v>5095.32</v>
      </c>
      <c r="V18" s="8">
        <f>'16'!$B$26</f>
        <v>0</v>
      </c>
      <c r="W18" s="8">
        <f>'16'!$B$27</f>
        <v>0</v>
      </c>
      <c r="X18" s="65">
        <f t="shared" si="4"/>
        <v>22052475.619999997</v>
      </c>
      <c r="Y18" s="8">
        <f>'16'!$C$7</f>
        <v>3539656.17</v>
      </c>
      <c r="Z18" s="8">
        <f>'16'!$C$8</f>
        <v>354771.47</v>
      </c>
      <c r="AA18" s="8">
        <f>'16'!$C$9</f>
        <v>1732058.17</v>
      </c>
      <c r="AB18" s="8">
        <f>'16'!$C$10</f>
        <v>543662.97</v>
      </c>
      <c r="AC18" s="8">
        <f>'16'!$C$11</f>
        <v>449220.76</v>
      </c>
      <c r="AD18" s="8">
        <f>'16'!$C$12</f>
        <v>93873.86</v>
      </c>
      <c r="AE18" s="8">
        <f>'16'!$C$13</f>
        <v>101619.47</v>
      </c>
      <c r="AF18" s="8">
        <f>'16'!$C$14</f>
        <v>1262693.77</v>
      </c>
      <c r="AG18" s="8">
        <f>'16'!$C$15</f>
        <v>115972</v>
      </c>
      <c r="AH18" s="8">
        <f>'16'!$C$16</f>
        <v>964722.94</v>
      </c>
      <c r="AI18" s="8">
        <f>'16'!$C$17</f>
        <v>0</v>
      </c>
      <c r="AJ18" s="8">
        <f>'16'!$C$18</f>
        <v>3744.52</v>
      </c>
      <c r="AK18" s="8">
        <f>'16'!$C$19</f>
        <v>144220.15</v>
      </c>
      <c r="AL18" s="8">
        <f>'16'!$C$20</f>
        <v>700.94</v>
      </c>
      <c r="AM18" s="8">
        <f>'16'!$C$21</f>
        <v>2680646.7999999998</v>
      </c>
      <c r="AN18" s="8">
        <f>'16'!$C$22</f>
        <v>8544661.9900000002</v>
      </c>
      <c r="AO18" s="8">
        <f>'16'!$C$23</f>
        <v>166753.95000000001</v>
      </c>
      <c r="AP18" s="8">
        <f>'16'!$C$24</f>
        <v>249446.39999999999</v>
      </c>
      <c r="AQ18" s="8">
        <f>'16'!$C$25</f>
        <v>5095.32</v>
      </c>
      <c r="AR18" s="8">
        <f>'16'!$C$26</f>
        <v>0</v>
      </c>
      <c r="AS18" s="8">
        <f>'16'!$C$27</f>
        <v>0</v>
      </c>
      <c r="AT18" s="65">
        <f t="shared" si="5"/>
        <v>20953521.649999995</v>
      </c>
      <c r="AU18" s="8">
        <f>'16'!$B$31</f>
        <v>3062884.17</v>
      </c>
      <c r="AV18" s="8">
        <f>'16'!$B$32</f>
        <v>606561.6</v>
      </c>
      <c r="AW18" s="8">
        <f>'16'!$B$33</f>
        <v>495990</v>
      </c>
      <c r="AX18" s="8">
        <f>'16'!$B$34</f>
        <v>427980</v>
      </c>
      <c r="AY18" s="8">
        <f>'16'!$B$35</f>
        <v>73694.399999999994</v>
      </c>
      <c r="AZ18" s="8">
        <f>'16'!$B$36</f>
        <v>22675.200000000001</v>
      </c>
      <c r="BA18" s="8">
        <f>'16'!$B$37</f>
        <v>104475.66</v>
      </c>
      <c r="BB18" s="8">
        <f>'16'!$B$38</f>
        <v>1210680.19</v>
      </c>
      <c r="BC18" s="8">
        <f>'16'!$B$39</f>
        <v>7678.08</v>
      </c>
      <c r="BD18" s="8">
        <f>'16'!$B$40</f>
        <v>113149.04</v>
      </c>
      <c r="BE18" s="8">
        <f>'16'!$B$41</f>
        <v>436705</v>
      </c>
      <c r="BF18" s="8">
        <f>'16'!$B$42</f>
        <v>564045.6</v>
      </c>
      <c r="BG18" s="8">
        <f>'16'!$B$43</f>
        <v>466258.8</v>
      </c>
      <c r="BH18" s="8">
        <f>'16'!$B$46</f>
        <v>1160805.58</v>
      </c>
      <c r="BI18" s="8">
        <f>'16'!$B$44</f>
        <v>96369.600000000006</v>
      </c>
      <c r="BJ18" s="8">
        <f>'16'!$B$45</f>
        <v>119044.8</v>
      </c>
      <c r="BK18" s="8">
        <f>'16'!$B$47</f>
        <v>38118.559999999998</v>
      </c>
      <c r="BL18" s="8">
        <f>'16'!$B$49</f>
        <v>0</v>
      </c>
      <c r="BM18" s="8">
        <f>'16'!$B$48</f>
        <v>1009046.4</v>
      </c>
      <c r="BN18" s="8">
        <f>'16'!$B$51</f>
        <v>142613.22</v>
      </c>
      <c r="BO18" s="8">
        <f>'16'!$B$58</f>
        <v>115724.4</v>
      </c>
      <c r="BP18" s="8">
        <f>'16'!$B$53</f>
        <v>3370328.15</v>
      </c>
      <c r="BQ18" s="8">
        <f>'16'!$B$54</f>
        <v>78293.34</v>
      </c>
      <c r="BR18" s="8">
        <f>'16'!$B$55</f>
        <v>135035.88</v>
      </c>
      <c r="BS18" s="8">
        <f>'16'!$B$56</f>
        <v>8961720.7599999998</v>
      </c>
      <c r="BT18" s="8">
        <f>'16'!$B$57</f>
        <v>162039.78</v>
      </c>
      <c r="BU18" s="8">
        <f>'16'!$B$52</f>
        <v>0</v>
      </c>
      <c r="BV18" s="8">
        <f>'16'!$B$50</f>
        <v>0</v>
      </c>
      <c r="BW18" s="8">
        <f>'16'!$B$59</f>
        <v>2802.13</v>
      </c>
      <c r="BX18" s="8">
        <f>'16'!$B$60</f>
        <v>0</v>
      </c>
      <c r="BY18" s="8">
        <f>'16'!$B$61</f>
        <v>0</v>
      </c>
      <c r="BZ18" s="8">
        <f>'16'!$B$62</f>
        <v>456834.75</v>
      </c>
      <c r="CA18" s="65">
        <f t="shared" si="7"/>
        <v>20003301.919999998</v>
      </c>
      <c r="CB18" s="65">
        <f t="shared" si="6"/>
        <v>950219.72999999672</v>
      </c>
      <c r="CD18" s="9">
        <f>CB18-'16'!$B$65</f>
        <v>0</v>
      </c>
    </row>
    <row r="19" spans="1:82" ht="15" x14ac:dyDescent="0.25">
      <c r="A19" s="7">
        <v>17</v>
      </c>
      <c r="B19" s="11" t="s">
        <v>16</v>
      </c>
      <c r="C19" s="8">
        <f>'17'!$B$7</f>
        <v>2880923.64</v>
      </c>
      <c r="D19" s="8">
        <f>'17'!$B$8</f>
        <v>247195.14</v>
      </c>
      <c r="E19" s="8">
        <f>'17'!$B$9</f>
        <v>1406523.6</v>
      </c>
      <c r="F19" s="8">
        <f>'17'!$B$10</f>
        <v>443877.7</v>
      </c>
      <c r="G19" s="8">
        <f>'17'!$B$11</f>
        <v>366098.34</v>
      </c>
      <c r="H19" s="8">
        <f>'17'!$B$12</f>
        <v>75665.64</v>
      </c>
      <c r="I19" s="8">
        <f>'17'!$B$13</f>
        <v>0</v>
      </c>
      <c r="J19" s="8">
        <f>'17'!$B$14</f>
        <v>1143866.1000000001</v>
      </c>
      <c r="K19" s="8">
        <f>'17'!$B$15</f>
        <v>160372</v>
      </c>
      <c r="L19" s="8">
        <f>'17'!$B$16</f>
        <v>792285.3</v>
      </c>
      <c r="M19" s="8">
        <f>'17'!$B$17</f>
        <v>0</v>
      </c>
      <c r="N19" s="8">
        <f>'17'!$B$18</f>
        <v>0</v>
      </c>
      <c r="O19" s="8">
        <f>'17'!$B$19</f>
        <v>142482.57</v>
      </c>
      <c r="P19" s="8">
        <f>'17'!$B$20</f>
        <v>0</v>
      </c>
      <c r="Q19" s="8">
        <f>'17'!$B$21</f>
        <v>2361879.62</v>
      </c>
      <c r="R19" s="8">
        <f>'17'!$B$22</f>
        <v>7442803.9800000004</v>
      </c>
      <c r="S19" s="8">
        <f>'17'!$B$23</f>
        <v>135756.84</v>
      </c>
      <c r="T19" s="8">
        <f>'17'!$B$24</f>
        <v>359544.89</v>
      </c>
      <c r="U19" s="8">
        <f>'17'!$B$25</f>
        <v>33582.15</v>
      </c>
      <c r="V19" s="8">
        <f>'17'!$B$26</f>
        <v>22150.38</v>
      </c>
      <c r="W19" s="8">
        <f>'17'!$B$27</f>
        <v>280540</v>
      </c>
      <c r="X19" s="65">
        <f t="shared" si="4"/>
        <v>18295547.890000001</v>
      </c>
      <c r="Y19" s="8">
        <f>'17'!$C$7</f>
        <v>2820409.24</v>
      </c>
      <c r="Z19" s="8">
        <f>'17'!$C$8</f>
        <v>236762.51</v>
      </c>
      <c r="AA19" s="8">
        <f>'17'!$C$9</f>
        <v>1379625.47</v>
      </c>
      <c r="AB19" s="8">
        <f>'17'!$C$10</f>
        <v>433985.9</v>
      </c>
      <c r="AC19" s="8">
        <f>'17'!$C$11</f>
        <v>358009.85</v>
      </c>
      <c r="AD19" s="8">
        <f>'17'!$C$12</f>
        <v>74664.69</v>
      </c>
      <c r="AE19" s="8">
        <f>'17'!$C$13</f>
        <v>0</v>
      </c>
      <c r="AF19" s="8">
        <f>'17'!$C$14</f>
        <v>1106852.3999999999</v>
      </c>
      <c r="AG19" s="8">
        <f>'17'!$C$15</f>
        <v>164132</v>
      </c>
      <c r="AH19" s="8">
        <f>'17'!$C$16</f>
        <v>769045</v>
      </c>
      <c r="AI19" s="8">
        <f>'17'!$C$17</f>
        <v>0</v>
      </c>
      <c r="AJ19" s="8">
        <f>'17'!$C$18</f>
        <v>24499.93</v>
      </c>
      <c r="AK19" s="8">
        <f>'17'!$C$19</f>
        <v>139064.82</v>
      </c>
      <c r="AL19" s="8">
        <f>'17'!$C$20</f>
        <v>3858.79</v>
      </c>
      <c r="AM19" s="8">
        <f>'17'!$C$21</f>
        <v>2241454.9700000002</v>
      </c>
      <c r="AN19" s="8">
        <f>'17'!$C$22</f>
        <v>7128168.1600000001</v>
      </c>
      <c r="AO19" s="8">
        <f>'17'!$C$23</f>
        <v>133426.04</v>
      </c>
      <c r="AP19" s="8">
        <f>'17'!$C$24</f>
        <v>336251.07</v>
      </c>
      <c r="AQ19" s="8">
        <f>'17'!$C$25</f>
        <v>33582.15</v>
      </c>
      <c r="AR19" s="8">
        <f>'17'!$C$26</f>
        <v>18306.07</v>
      </c>
      <c r="AS19" s="8">
        <f>'17'!$C$27</f>
        <v>245570</v>
      </c>
      <c r="AT19" s="65">
        <f t="shared" si="5"/>
        <v>17647669.059999999</v>
      </c>
      <c r="AU19" s="8">
        <f>'17'!$B$31</f>
        <v>2161835.3099999996</v>
      </c>
      <c r="AV19" s="8">
        <f>'17'!$B$32</f>
        <v>476235.6</v>
      </c>
      <c r="AW19" s="8">
        <f>'17'!$B$33</f>
        <v>440629.2</v>
      </c>
      <c r="AX19" s="8">
        <f>'17'!$B$34</f>
        <v>466221.3</v>
      </c>
      <c r="AY19" s="8">
        <f>'17'!$B$35</f>
        <v>57860.4</v>
      </c>
      <c r="AZ19" s="8">
        <f>'17'!$B$36</f>
        <v>17803.2</v>
      </c>
      <c r="BA19" s="8">
        <f>'17'!$B$37</f>
        <v>77221.14</v>
      </c>
      <c r="BB19" s="8">
        <f>'17'!$B$38</f>
        <v>568196.61</v>
      </c>
      <c r="BC19" s="8">
        <f>'17'!$B$39</f>
        <v>0</v>
      </c>
      <c r="BD19" s="8">
        <f>'17'!$B$40</f>
        <v>57667.86</v>
      </c>
      <c r="BE19" s="8">
        <f>'17'!$B$41</f>
        <v>346069</v>
      </c>
      <c r="BF19" s="8">
        <f>'17'!$B$42</f>
        <v>442854.6</v>
      </c>
      <c r="BG19" s="8">
        <f>'17'!$B$43</f>
        <v>366078.3</v>
      </c>
      <c r="BH19" s="8">
        <f>'17'!$B$46</f>
        <v>1043462.02</v>
      </c>
      <c r="BI19" s="8">
        <f>'17'!$B$44</f>
        <v>75663.600000000006</v>
      </c>
      <c r="BJ19" s="8">
        <f>'17'!$B$45</f>
        <v>0</v>
      </c>
      <c r="BK19" s="8">
        <f>'17'!$B$47</f>
        <v>57679.4</v>
      </c>
      <c r="BL19" s="8">
        <f>'17'!$B$49</f>
        <v>0</v>
      </c>
      <c r="BM19" s="8">
        <f>'17'!$B$48</f>
        <v>792242.4</v>
      </c>
      <c r="BN19" s="8">
        <f>'17'!$B$51</f>
        <v>140381.79999999999</v>
      </c>
      <c r="BO19" s="8">
        <f>'17'!$B$58</f>
        <v>104796.48</v>
      </c>
      <c r="BP19" s="8">
        <f>'17'!$B$53</f>
        <v>2662255.0499999998</v>
      </c>
      <c r="BQ19" s="8">
        <f>'17'!$B$54</f>
        <v>51184.86</v>
      </c>
      <c r="BR19" s="8">
        <f>'17'!$B$55</f>
        <v>88993.68</v>
      </c>
      <c r="BS19" s="8">
        <f>'17'!$B$56</f>
        <v>7435670.3200000003</v>
      </c>
      <c r="BT19" s="8">
        <f>'17'!$B$57</f>
        <v>107016.6</v>
      </c>
      <c r="BU19" s="8">
        <f>'17'!$B$52</f>
        <v>0</v>
      </c>
      <c r="BV19" s="8">
        <f>'17'!$B$50</f>
        <v>0</v>
      </c>
      <c r="BW19" s="8">
        <f>'17'!$B$59</f>
        <v>1000</v>
      </c>
      <c r="BX19" s="8">
        <f>'17'!$B$60</f>
        <v>23384.89</v>
      </c>
      <c r="BY19" s="8">
        <f>'17'!$B$61</f>
        <v>280540</v>
      </c>
      <c r="BZ19" s="8">
        <f>'17'!$B$62</f>
        <v>322285.18</v>
      </c>
      <c r="CA19" s="65">
        <f t="shared" si="7"/>
        <v>16256198.350000001</v>
      </c>
      <c r="CB19" s="65">
        <f t="shared" si="6"/>
        <v>1391470.7099999972</v>
      </c>
      <c r="CD19" s="9">
        <f>CB19-'17'!$B$65</f>
        <v>0</v>
      </c>
    </row>
    <row r="20" spans="1:82" ht="15" x14ac:dyDescent="0.25">
      <c r="A20" s="14">
        <v>18</v>
      </c>
      <c r="B20" s="54" t="s">
        <v>17</v>
      </c>
      <c r="C20" s="8">
        <f>'18'!$B$7</f>
        <v>3209498.28</v>
      </c>
      <c r="D20" s="8">
        <f>'18'!$B$8</f>
        <v>554596.37</v>
      </c>
      <c r="E20" s="8">
        <f>'18'!$B$9</f>
        <v>1566940.26</v>
      </c>
      <c r="F20" s="8">
        <f>'18'!$B$10</f>
        <v>493387.38</v>
      </c>
      <c r="G20" s="8">
        <f>'18'!$B$11</f>
        <v>407851.68</v>
      </c>
      <c r="H20" s="8">
        <f>'18'!$B$12</f>
        <v>84297.72</v>
      </c>
      <c r="I20" s="8">
        <f>'18'!$B$13</f>
        <v>0</v>
      </c>
      <c r="J20" s="8">
        <f>'18'!$B$14</f>
        <v>769521.83</v>
      </c>
      <c r="K20" s="8">
        <f>'18'!$B$15</f>
        <v>479415.68</v>
      </c>
      <c r="L20" s="8">
        <f>'18'!$B$16</f>
        <v>882645</v>
      </c>
      <c r="M20" s="8">
        <f>'18'!$B$17</f>
        <v>0</v>
      </c>
      <c r="N20" s="8">
        <f>'18'!$B$18</f>
        <v>0</v>
      </c>
      <c r="O20" s="8">
        <f>'18'!$B$19</f>
        <v>251441.13</v>
      </c>
      <c r="P20" s="8">
        <f>'18'!$B$20</f>
        <v>0</v>
      </c>
      <c r="Q20" s="8">
        <f>'18'!$B$21</f>
        <v>-2162.08</v>
      </c>
      <c r="R20" s="8">
        <f>'18'!$B$22</f>
        <v>-5414.12</v>
      </c>
      <c r="S20" s="8">
        <f>'18'!$B$23</f>
        <v>151240.92000000001</v>
      </c>
      <c r="T20" s="8">
        <f>'18'!$B$24</f>
        <v>306246.86</v>
      </c>
      <c r="U20" s="8">
        <f>'18'!$B$25</f>
        <v>28548.11</v>
      </c>
      <c r="V20" s="8">
        <f>'18'!$B$26</f>
        <v>8707.68</v>
      </c>
      <c r="W20" s="8">
        <f>'18'!$B$27</f>
        <v>138630</v>
      </c>
      <c r="X20" s="65">
        <f t="shared" si="4"/>
        <v>9325392.6999999993</v>
      </c>
      <c r="Y20" s="8">
        <f>'18'!$C$7</f>
        <v>3171096.9</v>
      </c>
      <c r="Z20" s="8">
        <f>'18'!$C$8</f>
        <v>538309.47</v>
      </c>
      <c r="AA20" s="8">
        <f>'18'!$C$9</f>
        <v>1550570.98</v>
      </c>
      <c r="AB20" s="8">
        <f>'18'!$C$10</f>
        <v>486890.34</v>
      </c>
      <c r="AC20" s="8">
        <f>'18'!$C$11</f>
        <v>402610.25</v>
      </c>
      <c r="AD20" s="8">
        <f>'18'!$C$12</f>
        <v>83642.09</v>
      </c>
      <c r="AE20" s="8">
        <f>'18'!$C$13</f>
        <v>696</v>
      </c>
      <c r="AF20" s="8">
        <f>'18'!$C$14</f>
        <v>744826.74</v>
      </c>
      <c r="AG20" s="8">
        <f>'18'!$C$15</f>
        <v>442290.68</v>
      </c>
      <c r="AH20" s="8">
        <f>'18'!$C$16</f>
        <v>865490.74</v>
      </c>
      <c r="AI20" s="8">
        <f>'18'!$C$17</f>
        <v>0</v>
      </c>
      <c r="AJ20" s="8">
        <f>'18'!$C$18</f>
        <v>0</v>
      </c>
      <c r="AK20" s="8">
        <f>'18'!$C$19</f>
        <v>253604.63</v>
      </c>
      <c r="AL20" s="8">
        <f>'18'!$C$20</f>
        <v>0</v>
      </c>
      <c r="AM20" s="8">
        <f>'18'!$C$21</f>
        <v>114689.98</v>
      </c>
      <c r="AN20" s="8">
        <f>'18'!$C$22</f>
        <v>365000.53</v>
      </c>
      <c r="AO20" s="8">
        <f>'18'!$C$23</f>
        <v>149825.39000000001</v>
      </c>
      <c r="AP20" s="8">
        <f>'18'!$C$24</f>
        <v>303655.21999999997</v>
      </c>
      <c r="AQ20" s="8">
        <f>'18'!$C$25</f>
        <v>28548.11</v>
      </c>
      <c r="AR20" s="8">
        <f>'18'!$C$26</f>
        <v>8707.68</v>
      </c>
      <c r="AS20" s="8">
        <f>'18'!$C$27</f>
        <v>121400</v>
      </c>
      <c r="AT20" s="65">
        <f t="shared" si="5"/>
        <v>9631855.7300000004</v>
      </c>
      <c r="AU20" s="8">
        <f>'18'!$B$31</f>
        <v>2952040.4199999995</v>
      </c>
      <c r="AV20" s="8">
        <f>'18'!$B$32</f>
        <v>530574.48</v>
      </c>
      <c r="AW20" s="8">
        <f>'18'!$B$33</f>
        <v>490905.36</v>
      </c>
      <c r="AX20" s="8">
        <f>'18'!$B$34</f>
        <v>519417.54</v>
      </c>
      <c r="AY20" s="8">
        <f>'18'!$B$35</f>
        <v>64462.32</v>
      </c>
      <c r="AZ20" s="8">
        <f>'18'!$B$36</f>
        <v>19834.560000000001</v>
      </c>
      <c r="BA20" s="8">
        <f>'18'!$B$37</f>
        <v>59051.46</v>
      </c>
      <c r="BB20" s="8">
        <f>'18'!$B$38</f>
        <v>1145705.42</v>
      </c>
      <c r="BC20" s="8">
        <f>'18'!$B$39</f>
        <v>0</v>
      </c>
      <c r="BD20" s="8">
        <f>'18'!$B$40</f>
        <v>122089.28</v>
      </c>
      <c r="BE20" s="8">
        <f>'18'!$B$41</f>
        <v>1245771</v>
      </c>
      <c r="BF20" s="8">
        <f>'18'!$B$42</f>
        <v>493384.68</v>
      </c>
      <c r="BG20" s="8">
        <f>'18'!$B$43</f>
        <v>407848.14</v>
      </c>
      <c r="BH20" s="8">
        <f>'18'!$B$46</f>
        <v>810920.5</v>
      </c>
      <c r="BI20" s="8">
        <f>'18'!$B$44</f>
        <v>84296.88</v>
      </c>
      <c r="BJ20" s="8">
        <f>'18'!$B$45</f>
        <v>0</v>
      </c>
      <c r="BK20" s="8">
        <f>'18'!$B$47</f>
        <v>60187.199999999997</v>
      </c>
      <c r="BL20" s="8">
        <f>'18'!$B$49</f>
        <v>0</v>
      </c>
      <c r="BM20" s="8">
        <f>'18'!$B$48</f>
        <v>882637.92</v>
      </c>
      <c r="BN20" s="8">
        <f>'18'!$B$51</f>
        <v>246028.24</v>
      </c>
      <c r="BO20" s="8">
        <f>'18'!$B$58</f>
        <v>97520.4</v>
      </c>
      <c r="BP20" s="8">
        <f>'18'!$B$53</f>
        <v>-6427.88</v>
      </c>
      <c r="BQ20" s="8">
        <f>'18'!$B$54</f>
        <v>115494.12</v>
      </c>
      <c r="BR20" s="8">
        <f>'18'!$B$55</f>
        <v>199502.33</v>
      </c>
      <c r="BS20" s="8">
        <f>'18'!$B$56</f>
        <v>219416.22</v>
      </c>
      <c r="BT20" s="8">
        <f>'18'!$B$57</f>
        <v>239599.92</v>
      </c>
      <c r="BU20" s="8">
        <f>'18'!$B$52</f>
        <v>0</v>
      </c>
      <c r="BV20" s="8">
        <f>'18'!$B$50</f>
        <v>0</v>
      </c>
      <c r="BW20" s="8">
        <f>'18'!$B$59</f>
        <v>108144</v>
      </c>
      <c r="BX20" s="8">
        <f>'18'!$B$60</f>
        <v>0</v>
      </c>
      <c r="BY20" s="8">
        <f>'18'!$B$61</f>
        <v>328440</v>
      </c>
      <c r="BZ20" s="55"/>
      <c r="CA20" s="65">
        <f t="shared" si="7"/>
        <v>7930207.7199999997</v>
      </c>
      <c r="CB20" s="65">
        <f t="shared" si="6"/>
        <v>1701648.0100000007</v>
      </c>
      <c r="CD20" s="9">
        <f>CB20-'18'!$B$65</f>
        <v>0</v>
      </c>
    </row>
    <row r="21" spans="1:82" ht="15" x14ac:dyDescent="0.25">
      <c r="A21" s="7">
        <v>19</v>
      </c>
      <c r="B21" s="54" t="s">
        <v>18</v>
      </c>
      <c r="C21" s="8">
        <f>'19'!$B$7</f>
        <v>2416343.2200000002</v>
      </c>
      <c r="D21" s="8">
        <f>'19'!$B$8</f>
        <v>442209.06</v>
      </c>
      <c r="E21" s="8">
        <f>'19'!$B$9</f>
        <v>1179705.8999999999</v>
      </c>
      <c r="F21" s="8">
        <f>'19'!$B$10</f>
        <v>371459.28</v>
      </c>
      <c r="G21" s="8">
        <f>'19'!$B$11</f>
        <v>307058.09999999998</v>
      </c>
      <c r="H21" s="8">
        <f>'19'!$B$12</f>
        <v>61880.639999999999</v>
      </c>
      <c r="I21" s="8">
        <f>'19'!$B$13</f>
        <v>0</v>
      </c>
      <c r="J21" s="8">
        <f>'19'!$B$14</f>
        <v>486633.12</v>
      </c>
      <c r="K21" s="8">
        <f>'19'!$B$15</f>
        <v>8400</v>
      </c>
      <c r="L21" s="8">
        <f>'19'!$B$16</f>
        <v>663102.42000000004</v>
      </c>
      <c r="M21" s="8">
        <f>'19'!$B$17</f>
        <v>0</v>
      </c>
      <c r="N21" s="8">
        <f>'19'!$B$18</f>
        <v>0</v>
      </c>
      <c r="O21" s="8">
        <f>'19'!$B$19</f>
        <v>260132.38</v>
      </c>
      <c r="P21" s="8">
        <f>'19'!$B$20</f>
        <v>0</v>
      </c>
      <c r="Q21" s="8">
        <f>'19'!$B$21</f>
        <v>765119.07</v>
      </c>
      <c r="R21" s="8">
        <f>'19'!$B$22</f>
        <v>3159716.53</v>
      </c>
      <c r="S21" s="8">
        <f>'19'!$B$23</f>
        <v>113857.92</v>
      </c>
      <c r="T21" s="8">
        <f>'19'!$B$24</f>
        <v>109598.86</v>
      </c>
      <c r="U21" s="8">
        <f>'19'!$B$25</f>
        <v>5784.47</v>
      </c>
      <c r="V21" s="8">
        <f>'19'!$B$26</f>
        <v>0</v>
      </c>
      <c r="W21" s="8">
        <f>'19'!$B$27</f>
        <v>0</v>
      </c>
      <c r="X21" s="65">
        <f t="shared" si="4"/>
        <v>10351000.969999999</v>
      </c>
      <c r="Y21" s="8">
        <f>'19'!$C$7</f>
        <v>2349704.0699999998</v>
      </c>
      <c r="Z21" s="8">
        <f>'19'!$C$8</f>
        <v>422389.16</v>
      </c>
      <c r="AA21" s="8">
        <f>'19'!$C$9</f>
        <v>1148075.6599999999</v>
      </c>
      <c r="AB21" s="8">
        <f>'19'!$C$10</f>
        <v>360976.28</v>
      </c>
      <c r="AC21" s="8">
        <f>'19'!$C$11</f>
        <v>298444.07</v>
      </c>
      <c r="AD21" s="8">
        <f>'19'!$C$12</f>
        <v>60236.72</v>
      </c>
      <c r="AE21" s="8">
        <f>'19'!$C$13</f>
        <v>0</v>
      </c>
      <c r="AF21" s="8">
        <f>'19'!$C$14</f>
        <v>470256.62</v>
      </c>
      <c r="AG21" s="8">
        <f>'19'!$C$15</f>
        <v>8400</v>
      </c>
      <c r="AH21" s="8">
        <f>'19'!$C$16</f>
        <v>642112.29</v>
      </c>
      <c r="AI21" s="8">
        <f>'19'!$C$17</f>
        <v>0</v>
      </c>
      <c r="AJ21" s="8">
        <f>'19'!$C$18</f>
        <v>0</v>
      </c>
      <c r="AK21" s="8">
        <f>'19'!$C$19</f>
        <v>252232.37</v>
      </c>
      <c r="AL21" s="8">
        <f>'19'!$C$20</f>
        <v>12.39</v>
      </c>
      <c r="AM21" s="8">
        <f>'19'!$C$21</f>
        <v>906936.64</v>
      </c>
      <c r="AN21" s="8">
        <f>'19'!$C$22</f>
        <v>3812769.51</v>
      </c>
      <c r="AO21" s="8">
        <f>'19'!$C$23</f>
        <v>110853.29</v>
      </c>
      <c r="AP21" s="8">
        <f>'19'!$C$24</f>
        <v>105007.77</v>
      </c>
      <c r="AQ21" s="8">
        <f>'19'!$C$25</f>
        <v>5784.47</v>
      </c>
      <c r="AR21" s="8">
        <f>'19'!$C$26</f>
        <v>0</v>
      </c>
      <c r="AS21" s="8">
        <f>'19'!$C$27</f>
        <v>0</v>
      </c>
      <c r="AT21" s="65">
        <f t="shared" si="5"/>
        <v>10954191.309999999</v>
      </c>
      <c r="AU21" s="8">
        <f>'19'!$B$31</f>
        <v>2481024.2000000002</v>
      </c>
      <c r="AV21" s="8">
        <f>'19'!$B$32</f>
        <v>399452.4</v>
      </c>
      <c r="AW21" s="8">
        <f>'19'!$B$33</f>
        <v>369586.8</v>
      </c>
      <c r="AX21" s="8">
        <f>'19'!$B$34</f>
        <v>391052.7</v>
      </c>
      <c r="AY21" s="8">
        <f>'19'!$B$35</f>
        <v>48531.6</v>
      </c>
      <c r="AZ21" s="8">
        <f>'19'!$B$36</f>
        <v>14932.8</v>
      </c>
      <c r="BA21" s="8">
        <f>'19'!$B$37</f>
        <v>54509.04</v>
      </c>
      <c r="BB21" s="8">
        <f>'19'!$B$38</f>
        <v>1171126.74</v>
      </c>
      <c r="BC21" s="8">
        <f>'19'!$B$39</f>
        <v>0</v>
      </c>
      <c r="BD21" s="8">
        <f>'19'!$B$40</f>
        <v>31832.12</v>
      </c>
      <c r="BE21" s="8">
        <f>'19'!$B$41</f>
        <v>4101302</v>
      </c>
      <c r="BF21" s="8">
        <f>'19'!$B$42</f>
        <v>371453.4</v>
      </c>
      <c r="BG21" s="8">
        <f>'19'!$B$43</f>
        <v>307055.7</v>
      </c>
      <c r="BH21" s="8">
        <f>'19'!$B$46</f>
        <v>528406.02</v>
      </c>
      <c r="BI21" s="8">
        <f>'19'!$B$44</f>
        <v>63464.4</v>
      </c>
      <c r="BJ21" s="8">
        <f>'19'!$B$45</f>
        <v>0</v>
      </c>
      <c r="BK21" s="8">
        <f>'19'!$B$47</f>
        <v>6018.72</v>
      </c>
      <c r="BL21" s="8">
        <f>'19'!$B$49</f>
        <v>0</v>
      </c>
      <c r="BM21" s="8">
        <f>'19'!$B$48</f>
        <v>664509.6</v>
      </c>
      <c r="BN21" s="8">
        <f>'19'!$B$51</f>
        <v>251751.82</v>
      </c>
      <c r="BO21" s="8">
        <f>'19'!$B$58</f>
        <v>64658.64</v>
      </c>
      <c r="BP21" s="8">
        <f>'19'!$B$53</f>
        <v>1210980.01</v>
      </c>
      <c r="BQ21" s="8">
        <f>'19'!$B$54</f>
        <v>91874.76</v>
      </c>
      <c r="BR21" s="8">
        <f>'19'!$B$55</f>
        <v>159281.04</v>
      </c>
      <c r="BS21" s="8">
        <f>'19'!$B$56</f>
        <v>3115772.14</v>
      </c>
      <c r="BT21" s="8">
        <f>'19'!$B$57</f>
        <v>191053.26</v>
      </c>
      <c r="BU21" s="8">
        <f>'19'!$B$52</f>
        <v>0</v>
      </c>
      <c r="BV21" s="8">
        <f>'19'!$B$50</f>
        <v>0</v>
      </c>
      <c r="BW21" s="8">
        <f>'19'!$B$59</f>
        <v>0</v>
      </c>
      <c r="BX21" s="8">
        <f>'19'!$B$60</f>
        <v>0</v>
      </c>
      <c r="BY21" s="8">
        <f>'19'!$B$61</f>
        <v>0</v>
      </c>
      <c r="BZ21" s="55"/>
      <c r="CA21" s="65">
        <f t="shared" si="7"/>
        <v>13166396.650000002</v>
      </c>
      <c r="CB21" s="65">
        <f t="shared" si="6"/>
        <v>-2212205.3400000036</v>
      </c>
      <c r="CD21" s="9">
        <f>CB21-'19'!$B$65</f>
        <v>0</v>
      </c>
    </row>
    <row r="22" spans="1:82" ht="15" x14ac:dyDescent="0.25">
      <c r="A22" s="14">
        <v>20</v>
      </c>
      <c r="B22" s="54" t="s">
        <v>19</v>
      </c>
      <c r="C22" s="8">
        <f>'20'!$B$7</f>
        <v>2751305.94</v>
      </c>
      <c r="D22" s="8">
        <f>'20'!$B$8</f>
        <v>455423.88</v>
      </c>
      <c r="E22" s="8">
        <f>'20'!$B$9</f>
        <v>1343242.56</v>
      </c>
      <c r="F22" s="8">
        <f>'20'!$B$10</f>
        <v>422950.86</v>
      </c>
      <c r="G22" s="8">
        <f>'20'!$B$11</f>
        <v>348602.04</v>
      </c>
      <c r="H22" s="8">
        <f>'20'!$B$12</f>
        <v>72263.16</v>
      </c>
      <c r="I22" s="8">
        <f>'20'!$B$13</f>
        <v>0</v>
      </c>
      <c r="J22" s="8">
        <f>'20'!$B$14</f>
        <v>573607.82999999996</v>
      </c>
      <c r="K22" s="8">
        <f>'20'!$B$15</f>
        <v>410040</v>
      </c>
      <c r="L22" s="8">
        <f>'20'!$B$16</f>
        <v>756637.38</v>
      </c>
      <c r="M22" s="8">
        <f>'20'!$B$17</f>
        <v>0</v>
      </c>
      <c r="N22" s="8">
        <f>'20'!$B$18</f>
        <v>0</v>
      </c>
      <c r="O22" s="8">
        <f>'20'!$B$19</f>
        <v>220145</v>
      </c>
      <c r="P22" s="8">
        <f>'20'!$B$20</f>
        <v>0</v>
      </c>
      <c r="Q22" s="8">
        <f>'20'!$B$21</f>
        <v>2254865.38</v>
      </c>
      <c r="R22" s="8">
        <f>'20'!$B$22</f>
        <v>6636283.0899999999</v>
      </c>
      <c r="S22" s="8">
        <f>'20'!$B$23</f>
        <v>129650.76</v>
      </c>
      <c r="T22" s="8">
        <f>'20'!$B$24</f>
        <v>357003.43</v>
      </c>
      <c r="U22" s="8">
        <f>'20'!$B$25</f>
        <v>0</v>
      </c>
      <c r="V22" s="8">
        <f>'20'!$B$26</f>
        <v>0</v>
      </c>
      <c r="W22" s="8">
        <f>'20'!$B$27</f>
        <v>204150</v>
      </c>
      <c r="X22" s="65">
        <f t="shared" ref="X22:X32" si="8">SUM(C22:W22)</f>
        <v>16936171.310000002</v>
      </c>
      <c r="Y22" s="8">
        <f>'20'!$C$7</f>
        <v>2688033.03</v>
      </c>
      <c r="Z22" s="8">
        <f>'20'!$C$8</f>
        <v>436531.53</v>
      </c>
      <c r="AA22" s="8">
        <f>'20'!$C$9</f>
        <v>1314409.3400000001</v>
      </c>
      <c r="AB22" s="8">
        <f>'20'!$C$10</f>
        <v>412752.69</v>
      </c>
      <c r="AC22" s="8">
        <f>'20'!$C$11</f>
        <v>340289.33</v>
      </c>
      <c r="AD22" s="8">
        <f>'20'!$C$12</f>
        <v>70945.58</v>
      </c>
      <c r="AE22" s="8">
        <f>'20'!$C$13</f>
        <v>0</v>
      </c>
      <c r="AF22" s="8">
        <f>'20'!$C$14</f>
        <v>554029.18999999994</v>
      </c>
      <c r="AG22" s="8">
        <f>'20'!$C$15</f>
        <v>393870</v>
      </c>
      <c r="AH22" s="8">
        <f>'20'!$C$16</f>
        <v>733797.1</v>
      </c>
      <c r="AI22" s="8">
        <f>'20'!$C$17</f>
        <v>0</v>
      </c>
      <c r="AJ22" s="8">
        <f>'20'!$C$18</f>
        <v>0</v>
      </c>
      <c r="AK22" s="8">
        <f>'20'!$C$19</f>
        <v>216361.84</v>
      </c>
      <c r="AL22" s="8">
        <f>'20'!$C$20</f>
        <v>0</v>
      </c>
      <c r="AM22" s="8">
        <f>'20'!$C$21</f>
        <v>2186694.66</v>
      </c>
      <c r="AN22" s="8">
        <f>'20'!$C$22</f>
        <v>6329537.5099999998</v>
      </c>
      <c r="AO22" s="8">
        <f>'20'!$C$23</f>
        <v>127034.02</v>
      </c>
      <c r="AP22" s="8">
        <f>'20'!$C$24</f>
        <v>348193.32</v>
      </c>
      <c r="AQ22" s="8">
        <f>'20'!$C$25</f>
        <v>0</v>
      </c>
      <c r="AR22" s="8">
        <f>'20'!$C$26</f>
        <v>0</v>
      </c>
      <c r="AS22" s="8">
        <f>'20'!$C$27</f>
        <v>181075</v>
      </c>
      <c r="AT22" s="65">
        <f t="shared" ref="AT22:AT32" si="9">SUM(Y22:AS22)</f>
        <v>16333554.139999999</v>
      </c>
      <c r="AU22" s="8">
        <f>'20'!$B$31</f>
        <v>2552887.4499999997</v>
      </c>
      <c r="AV22" s="8">
        <f>'20'!$B$32</f>
        <v>454844.15999999997</v>
      </c>
      <c r="AW22" s="8">
        <f>'20'!$B$33</f>
        <v>420837.12</v>
      </c>
      <c r="AX22" s="8">
        <f>'20'!$B$34</f>
        <v>445279.68</v>
      </c>
      <c r="AY22" s="8">
        <f>'20'!$B$35</f>
        <v>55261.440000000002</v>
      </c>
      <c r="AZ22" s="8">
        <f>'20'!$B$36</f>
        <v>17003.52</v>
      </c>
      <c r="BA22" s="8">
        <f>'20'!$B$37</f>
        <v>63594.63</v>
      </c>
      <c r="BB22" s="8">
        <f>'20'!$B$38</f>
        <v>996515.9</v>
      </c>
      <c r="BC22" s="8">
        <f>'20'!$B$39</f>
        <v>0</v>
      </c>
      <c r="BD22" s="8">
        <f>'20'!$B$40</f>
        <v>99551</v>
      </c>
      <c r="BE22" s="8">
        <f>'20'!$B$41</f>
        <v>235755</v>
      </c>
      <c r="BF22" s="8">
        <f>'20'!$B$42</f>
        <v>422962.56</v>
      </c>
      <c r="BG22" s="8">
        <f>'20'!$B$43</f>
        <v>349634.88</v>
      </c>
      <c r="BH22" s="8">
        <f>'20'!$B$46</f>
        <v>494213.97</v>
      </c>
      <c r="BI22" s="8">
        <f>'20'!$B$44</f>
        <v>72264.960000000006</v>
      </c>
      <c r="BJ22" s="8">
        <f>'20'!$B$45</f>
        <v>0</v>
      </c>
      <c r="BK22" s="8">
        <f>'20'!$B$47</f>
        <v>13542.12</v>
      </c>
      <c r="BL22" s="8">
        <f>'20'!$B$49</f>
        <v>0</v>
      </c>
      <c r="BM22" s="8">
        <f>'20'!$B$48</f>
        <v>756656.64000000001</v>
      </c>
      <c r="BN22" s="8">
        <f>'20'!$B$51</f>
        <v>205931.86</v>
      </c>
      <c r="BO22" s="8">
        <f>'20'!$B$58</f>
        <v>131649.84</v>
      </c>
      <c r="BP22" s="8">
        <f>'20'!$B$53</f>
        <v>2419106.5099999998</v>
      </c>
      <c r="BQ22" s="8">
        <f>'20'!$B$54</f>
        <v>94867.74</v>
      </c>
      <c r="BR22" s="8">
        <f>'20'!$B$55</f>
        <v>163905.42000000001</v>
      </c>
      <c r="BS22" s="8">
        <f>'20'!$B$56</f>
        <v>6607987.8799999999</v>
      </c>
      <c r="BT22" s="8">
        <f>'20'!$B$57</f>
        <v>196650.72</v>
      </c>
      <c r="BU22" s="8">
        <f>'20'!$B$52</f>
        <v>0</v>
      </c>
      <c r="BV22" s="8">
        <f>'20'!$B$50</f>
        <v>0</v>
      </c>
      <c r="BW22" s="8">
        <f>'20'!$B$59</f>
        <v>0</v>
      </c>
      <c r="BX22" s="8">
        <f>'20'!$B$60</f>
        <v>0</v>
      </c>
      <c r="BY22" s="8">
        <f>'20'!$B$61</f>
        <v>204150</v>
      </c>
      <c r="BZ22" s="55"/>
      <c r="CA22" s="65">
        <f t="shared" ref="CA22:CA32" si="10">SUM(AU22,BE22:BP22,BS22,BU22:BZ22)</f>
        <v>14466743.669999998</v>
      </c>
      <c r="CB22" s="65">
        <f t="shared" ref="CB22:CB32" si="11">AT22-CA22</f>
        <v>1866810.4700000007</v>
      </c>
      <c r="CD22" s="9">
        <f>CB22-'20'!$B$65</f>
        <v>0</v>
      </c>
    </row>
    <row r="23" spans="1:82" ht="15" x14ac:dyDescent="0.25">
      <c r="A23" s="7">
        <v>21</v>
      </c>
      <c r="B23" s="54" t="s">
        <v>20</v>
      </c>
      <c r="C23" s="8">
        <f>'21'!$B$7</f>
        <v>722565.66</v>
      </c>
      <c r="D23" s="8">
        <f>'21'!$B$8</f>
        <v>111371.8</v>
      </c>
      <c r="E23" s="8">
        <f>'21'!$B$9</f>
        <v>352770.72</v>
      </c>
      <c r="F23" s="8">
        <f>'21'!$B$10</f>
        <v>111078.12</v>
      </c>
      <c r="G23" s="8">
        <f>'21'!$B$11</f>
        <v>91820.88</v>
      </c>
      <c r="H23" s="8">
        <f>'21'!$B$12</f>
        <v>18977.759999999998</v>
      </c>
      <c r="I23" s="8">
        <f>'21'!$B$13</f>
        <v>0</v>
      </c>
      <c r="J23" s="8">
        <f>'21'!$B$14</f>
        <v>181053.78</v>
      </c>
      <c r="K23" s="8">
        <f>'21'!$B$15</f>
        <v>0</v>
      </c>
      <c r="L23" s="8">
        <f>'21'!$B$16</f>
        <v>198712.92</v>
      </c>
      <c r="M23" s="8">
        <f>'21'!$B$17</f>
        <v>0</v>
      </c>
      <c r="N23" s="8">
        <f>'21'!$B$18</f>
        <v>0</v>
      </c>
      <c r="O23" s="8">
        <f>'21'!$B$19</f>
        <v>50404.09</v>
      </c>
      <c r="P23" s="8">
        <f>'21'!$B$20</f>
        <v>0</v>
      </c>
      <c r="Q23" s="8">
        <f>'21'!$B$21</f>
        <v>516717.72</v>
      </c>
      <c r="R23" s="8">
        <f>'21'!$B$22</f>
        <v>2212580.52</v>
      </c>
      <c r="S23" s="8">
        <f>'21'!$B$23</f>
        <v>34049.040000000001</v>
      </c>
      <c r="T23" s="8">
        <f>'21'!$B$24</f>
        <v>81564.460000000006</v>
      </c>
      <c r="U23" s="8">
        <f>'21'!$B$25</f>
        <v>0</v>
      </c>
      <c r="V23" s="8">
        <f>'21'!$B$26</f>
        <v>0</v>
      </c>
      <c r="W23" s="8">
        <f>'21'!$B$27</f>
        <v>55200</v>
      </c>
      <c r="X23" s="65">
        <f t="shared" si="8"/>
        <v>4738867.4700000007</v>
      </c>
      <c r="Y23" s="8">
        <f>'21'!$C$7</f>
        <v>729289.72</v>
      </c>
      <c r="Z23" s="8">
        <f>'21'!$C$8</f>
        <v>107661.13</v>
      </c>
      <c r="AA23" s="8">
        <f>'21'!$C$9</f>
        <v>358349.77</v>
      </c>
      <c r="AB23" s="8">
        <f>'21'!$C$10</f>
        <v>111730.3</v>
      </c>
      <c r="AC23" s="8">
        <f>'21'!$C$11</f>
        <v>92426.46</v>
      </c>
      <c r="AD23" s="8">
        <f>'21'!$C$12</f>
        <v>19832.23</v>
      </c>
      <c r="AE23" s="8">
        <f>'21'!$C$13</f>
        <v>0</v>
      </c>
      <c r="AF23" s="8">
        <f>'21'!$C$14</f>
        <v>178671.17</v>
      </c>
      <c r="AG23" s="8">
        <f>'21'!$C$15</f>
        <v>0</v>
      </c>
      <c r="AH23" s="8">
        <f>'21'!$C$16</f>
        <v>195251.76</v>
      </c>
      <c r="AI23" s="8">
        <f>'21'!$C$17</f>
        <v>0</v>
      </c>
      <c r="AJ23" s="8">
        <f>'21'!$C$18</f>
        <v>0</v>
      </c>
      <c r="AK23" s="8">
        <f>'21'!$C$19</f>
        <v>56149.73</v>
      </c>
      <c r="AL23" s="8">
        <f>'21'!$C$20</f>
        <v>0</v>
      </c>
      <c r="AM23" s="8">
        <f>'21'!$C$21</f>
        <v>553881.56000000006</v>
      </c>
      <c r="AN23" s="8">
        <f>'21'!$C$22</f>
        <v>2267172.4500000002</v>
      </c>
      <c r="AO23" s="8">
        <f>'21'!$C$23</f>
        <v>34724.49</v>
      </c>
      <c r="AP23" s="8">
        <f>'21'!$C$24</f>
        <v>97221.42</v>
      </c>
      <c r="AQ23" s="8">
        <f>'21'!$C$25</f>
        <v>0</v>
      </c>
      <c r="AR23" s="8">
        <f>'21'!$C$26</f>
        <v>0</v>
      </c>
      <c r="AS23" s="8">
        <f>'21'!$C$27</f>
        <v>47250</v>
      </c>
      <c r="AT23" s="65">
        <f t="shared" si="9"/>
        <v>4849612.1900000004</v>
      </c>
      <c r="AU23" s="8">
        <f>'21'!$B$31</f>
        <v>681046.25</v>
      </c>
      <c r="AV23" s="8">
        <f>'21'!$B$32</f>
        <v>119463.36</v>
      </c>
      <c r="AW23" s="8">
        <f>'21'!$B$33</f>
        <v>110531.52</v>
      </c>
      <c r="AX23" s="8">
        <f>'21'!$B$34</f>
        <v>116951.28</v>
      </c>
      <c r="AY23" s="8">
        <f>'21'!$B$35</f>
        <v>14514.24</v>
      </c>
      <c r="AZ23" s="8">
        <f>'21'!$B$36</f>
        <v>4465.92</v>
      </c>
      <c r="BA23" s="8">
        <f>'21'!$B$37</f>
        <v>29525.73</v>
      </c>
      <c r="BB23" s="8">
        <f>'21'!$B$38</f>
        <v>268731.64</v>
      </c>
      <c r="BC23" s="8">
        <f>'21'!$B$39</f>
        <v>0</v>
      </c>
      <c r="BD23" s="8">
        <f>'21'!$B$40</f>
        <v>16862.560000000001</v>
      </c>
      <c r="BE23" s="8">
        <f>'21'!$B$41</f>
        <v>1129944</v>
      </c>
      <c r="BF23" s="8">
        <f>'21'!$B$42</f>
        <v>111089.76</v>
      </c>
      <c r="BG23" s="8">
        <f>'21'!$B$43</f>
        <v>91830.48</v>
      </c>
      <c r="BH23" s="8">
        <f>'21'!$B$46</f>
        <v>129241.41</v>
      </c>
      <c r="BI23" s="8">
        <f>'21'!$B$44</f>
        <v>18980.16</v>
      </c>
      <c r="BJ23" s="8">
        <f>'21'!$B$45</f>
        <v>0</v>
      </c>
      <c r="BK23" s="8">
        <f>'21'!$B$47</f>
        <v>0</v>
      </c>
      <c r="BL23" s="8">
        <f>'21'!$B$49</f>
        <v>0</v>
      </c>
      <c r="BM23" s="8">
        <f>'21'!$B$48</f>
        <v>198733.44</v>
      </c>
      <c r="BN23" s="8">
        <f>'21'!$B$51</f>
        <v>48992.06</v>
      </c>
      <c r="BO23" s="8">
        <f>'21'!$B$58</f>
        <v>62216.28</v>
      </c>
      <c r="BP23" s="8">
        <f>'21'!$B$53</f>
        <v>663730.67000000004</v>
      </c>
      <c r="BQ23" s="8">
        <f>'21'!$B$54</f>
        <v>23206.799999999999</v>
      </c>
      <c r="BR23" s="8">
        <f>'21'!$B$55</f>
        <v>40003.660000000003</v>
      </c>
      <c r="BS23" s="8">
        <f>'21'!$B$56</f>
        <v>2232215.25</v>
      </c>
      <c r="BT23" s="8">
        <f>'21'!$B$57</f>
        <v>48161.34</v>
      </c>
      <c r="BU23" s="8">
        <f>'21'!$B$52</f>
        <v>0</v>
      </c>
      <c r="BV23" s="8">
        <f>'21'!$B$50</f>
        <v>0</v>
      </c>
      <c r="BW23" s="8">
        <f>'21'!$B$59</f>
        <v>0</v>
      </c>
      <c r="BX23" s="8">
        <f>'21'!$B$60</f>
        <v>0</v>
      </c>
      <c r="BY23" s="8">
        <f>'21'!$B$61</f>
        <v>55200</v>
      </c>
      <c r="BZ23" s="55"/>
      <c r="CA23" s="65">
        <f t="shared" si="10"/>
        <v>5423219.7599999998</v>
      </c>
      <c r="CB23" s="65">
        <f t="shared" si="11"/>
        <v>-573607.56999999937</v>
      </c>
      <c r="CD23" s="9">
        <f>CB23-'21'!$B$65</f>
        <v>0</v>
      </c>
    </row>
    <row r="24" spans="1:82" ht="15" x14ac:dyDescent="0.25">
      <c r="A24" s="14">
        <v>22</v>
      </c>
      <c r="B24" s="54" t="s">
        <v>21</v>
      </c>
      <c r="C24" s="8">
        <f>'22'!$B$7</f>
        <v>726925.78</v>
      </c>
      <c r="D24" s="8">
        <f>'22'!$B$8</f>
        <v>103477.53</v>
      </c>
      <c r="E24" s="8">
        <f>'22'!$B$9</f>
        <v>354648.02</v>
      </c>
      <c r="F24" s="8">
        <f>'22'!$B$10</f>
        <v>111778.42</v>
      </c>
      <c r="G24" s="8">
        <f>'22'!$B$11</f>
        <v>92358.01</v>
      </c>
      <c r="H24" s="8">
        <f>'22'!$B$12</f>
        <v>19060.23</v>
      </c>
      <c r="I24" s="8">
        <f>'22'!$B$13</f>
        <v>0</v>
      </c>
      <c r="J24" s="8">
        <f>'22'!$B$14</f>
        <v>136456.69</v>
      </c>
      <c r="K24" s="8">
        <f>'22'!$B$15</f>
        <v>0</v>
      </c>
      <c r="L24" s="8">
        <f>'22'!$B$16</f>
        <v>200320.4</v>
      </c>
      <c r="M24" s="8">
        <f>'22'!$B$17</f>
        <v>0</v>
      </c>
      <c r="N24" s="8">
        <f>'22'!$B$18</f>
        <v>0</v>
      </c>
      <c r="O24" s="8">
        <f>'22'!$B$19</f>
        <v>70614.42</v>
      </c>
      <c r="P24" s="8">
        <f>'22'!$B$20</f>
        <v>0</v>
      </c>
      <c r="Q24" s="8">
        <f>'22'!$B$21</f>
        <v>585600.85</v>
      </c>
      <c r="R24" s="8">
        <f>'22'!$B$22</f>
        <v>2093036.55</v>
      </c>
      <c r="S24" s="8">
        <f>'22'!$B$23</f>
        <v>34220.03</v>
      </c>
      <c r="T24" s="8">
        <f>'22'!$B$24</f>
        <v>76326.87</v>
      </c>
      <c r="U24" s="8">
        <f>'22'!$B$25</f>
        <v>12609.1</v>
      </c>
      <c r="V24" s="8">
        <f>'22'!$B$26</f>
        <v>0</v>
      </c>
      <c r="W24" s="8">
        <f>'22'!$B$27</f>
        <v>0</v>
      </c>
      <c r="X24" s="65">
        <f t="shared" si="8"/>
        <v>4617432.8999999994</v>
      </c>
      <c r="Y24" s="8">
        <f>'22'!$C$7</f>
        <v>795798.86</v>
      </c>
      <c r="Z24" s="8">
        <f>'22'!$C$8</f>
        <v>108203.27</v>
      </c>
      <c r="AA24" s="8">
        <f>'22'!$C$9</f>
        <v>391053.89</v>
      </c>
      <c r="AB24" s="8">
        <f>'22'!$C$10</f>
        <v>121953.24</v>
      </c>
      <c r="AC24" s="8">
        <f>'22'!$C$11</f>
        <v>100859.05</v>
      </c>
      <c r="AD24" s="8">
        <f>'22'!$C$12</f>
        <v>21398.81</v>
      </c>
      <c r="AE24" s="8">
        <f>'22'!$C$13</f>
        <v>0</v>
      </c>
      <c r="AF24" s="8">
        <f>'22'!$C$14</f>
        <v>147712.71</v>
      </c>
      <c r="AG24" s="8">
        <f>'22'!$C$15</f>
        <v>0</v>
      </c>
      <c r="AH24" s="8">
        <f>'22'!$C$16</f>
        <v>213473.18</v>
      </c>
      <c r="AI24" s="8">
        <f>'22'!$C$17</f>
        <v>0</v>
      </c>
      <c r="AJ24" s="8">
        <f>'22'!$C$18</f>
        <v>0</v>
      </c>
      <c r="AK24" s="8">
        <f>'22'!$C$19</f>
        <v>83316.5</v>
      </c>
      <c r="AL24" s="8">
        <f>'22'!$C$20</f>
        <v>174.47</v>
      </c>
      <c r="AM24" s="8">
        <f>'22'!$C$21</f>
        <v>628250.07999999996</v>
      </c>
      <c r="AN24" s="8">
        <f>'22'!$C$22</f>
        <v>2248115.06</v>
      </c>
      <c r="AO24" s="8">
        <f>'22'!$C$23</f>
        <v>37968.46</v>
      </c>
      <c r="AP24" s="8">
        <f>'22'!$C$24</f>
        <v>100757.12</v>
      </c>
      <c r="AQ24" s="8">
        <f>'22'!$C$25</f>
        <v>12609.1</v>
      </c>
      <c r="AR24" s="8">
        <f>'22'!$C$26</f>
        <v>0</v>
      </c>
      <c r="AS24" s="8">
        <f>'22'!$C$27</f>
        <v>0</v>
      </c>
      <c r="AT24" s="65">
        <f t="shared" si="9"/>
        <v>5011643.8</v>
      </c>
      <c r="AU24" s="8">
        <f>'22'!$B$31</f>
        <v>658608.55999999994</v>
      </c>
      <c r="AV24" s="8">
        <f>'22'!$B$32</f>
        <v>120875.76</v>
      </c>
      <c r="AW24" s="8">
        <f>'22'!$B$33</f>
        <v>111838.32</v>
      </c>
      <c r="AX24" s="8">
        <f>'22'!$B$34</f>
        <v>118333.98</v>
      </c>
      <c r="AY24" s="8">
        <f>'22'!$B$35</f>
        <v>14685.84</v>
      </c>
      <c r="AZ24" s="8">
        <f>'22'!$B$36</f>
        <v>4518.72</v>
      </c>
      <c r="BA24" s="8">
        <f>'22'!$B$37</f>
        <v>21576.87</v>
      </c>
      <c r="BB24" s="8">
        <f>'22'!$B$38</f>
        <v>249871.73</v>
      </c>
      <c r="BC24" s="8">
        <f>'22'!$B$39</f>
        <v>0</v>
      </c>
      <c r="BD24" s="8">
        <f>'22'!$B$40</f>
        <v>16907.34</v>
      </c>
      <c r="BE24" s="8">
        <f>'22'!$B$41</f>
        <v>883142</v>
      </c>
      <c r="BF24" s="8">
        <f>'22'!$B$42</f>
        <v>112403.16</v>
      </c>
      <c r="BG24" s="8">
        <f>'22'!$B$43</f>
        <v>92916.18</v>
      </c>
      <c r="BH24" s="8">
        <f>'22'!$B$46</f>
        <v>166439.65</v>
      </c>
      <c r="BI24" s="8">
        <f>'22'!$B$44</f>
        <v>19204.560000000001</v>
      </c>
      <c r="BJ24" s="8">
        <f>'22'!$B$45</f>
        <v>0</v>
      </c>
      <c r="BK24" s="8">
        <f>'22'!$B$47</f>
        <v>81252.72</v>
      </c>
      <c r="BL24" s="8">
        <f>'22'!$B$49</f>
        <v>0</v>
      </c>
      <c r="BM24" s="8">
        <f>'22'!$B$48</f>
        <v>201083.04</v>
      </c>
      <c r="BN24" s="8">
        <f>'22'!$B$51</f>
        <v>68378.740000000005</v>
      </c>
      <c r="BO24" s="8">
        <f>'22'!$B$58</f>
        <v>62216.28</v>
      </c>
      <c r="BP24" s="8">
        <f>'22'!$B$53</f>
        <v>771124.27</v>
      </c>
      <c r="BQ24" s="8">
        <f>'22'!$B$54</f>
        <v>21546.92</v>
      </c>
      <c r="BR24" s="8">
        <f>'22'!$B$55</f>
        <v>37293.449999999997</v>
      </c>
      <c r="BS24" s="8">
        <f>'22'!$B$56</f>
        <v>2095706.18</v>
      </c>
      <c r="BT24" s="8">
        <f>'22'!$B$57</f>
        <v>44637.16</v>
      </c>
      <c r="BU24" s="8">
        <f>'22'!$B$52</f>
        <v>0</v>
      </c>
      <c r="BV24" s="8">
        <f>'22'!$B$50</f>
        <v>0</v>
      </c>
      <c r="BW24" s="8">
        <f>'22'!$B$59</f>
        <v>0</v>
      </c>
      <c r="BX24" s="8">
        <f>'22'!$B$60</f>
        <v>0</v>
      </c>
      <c r="BY24" s="8">
        <f>'22'!$B$61</f>
        <v>0</v>
      </c>
      <c r="BZ24" s="55"/>
      <c r="CA24" s="65">
        <f t="shared" si="10"/>
        <v>5212475.34</v>
      </c>
      <c r="CB24" s="65">
        <f t="shared" si="11"/>
        <v>-200831.54000000004</v>
      </c>
      <c r="CD24" s="9">
        <f>CB24-'22'!$B$65</f>
        <v>0</v>
      </c>
    </row>
    <row r="25" spans="1:82" ht="14.25" customHeight="1" x14ac:dyDescent="0.25">
      <c r="A25" s="7">
        <v>23</v>
      </c>
      <c r="B25" s="54" t="s">
        <v>22</v>
      </c>
      <c r="C25" s="8">
        <f>'23'!$B$7</f>
        <v>4005317.04</v>
      </c>
      <c r="D25" s="8">
        <f>'23'!$B$8</f>
        <v>359544.9</v>
      </c>
      <c r="E25" s="8">
        <f>'23'!$B$9</f>
        <v>1955477.64</v>
      </c>
      <c r="F25" s="8">
        <f>'23'!$B$10</f>
        <v>615724.92000000004</v>
      </c>
      <c r="G25" s="8">
        <f>'23'!$B$11</f>
        <v>508979.46</v>
      </c>
      <c r="H25" s="8">
        <f>'23'!$B$12</f>
        <v>105200.4</v>
      </c>
      <c r="I25" s="8">
        <f>'23'!$B$13</f>
        <v>0</v>
      </c>
      <c r="J25" s="8">
        <f>'23'!$B$14</f>
        <v>879846.69</v>
      </c>
      <c r="K25" s="8">
        <f>'23'!$B$15</f>
        <v>76572</v>
      </c>
      <c r="L25" s="8">
        <f>'23'!$B$16</f>
        <v>1101500.3999999999</v>
      </c>
      <c r="M25" s="8">
        <f>'23'!$B$17</f>
        <v>0</v>
      </c>
      <c r="N25" s="8">
        <f>'23'!$B$18</f>
        <v>0</v>
      </c>
      <c r="O25" s="8">
        <f>'23'!$B$19</f>
        <v>164723.79999999999</v>
      </c>
      <c r="P25" s="8">
        <f>'23'!$B$20</f>
        <v>0</v>
      </c>
      <c r="Q25" s="8">
        <f>'23'!$B$21</f>
        <v>3394007.22</v>
      </c>
      <c r="R25" s="8">
        <f>'23'!$B$22</f>
        <v>9519041.5600000005</v>
      </c>
      <c r="S25" s="8">
        <f>'23'!$B$23</f>
        <v>188746.56</v>
      </c>
      <c r="T25" s="8">
        <f>'23'!$B$24</f>
        <v>669200.80000000005</v>
      </c>
      <c r="U25" s="8">
        <f>'23'!$B$25</f>
        <v>53996.639999999999</v>
      </c>
      <c r="V25" s="8">
        <f>'23'!$B$26</f>
        <v>39402.54</v>
      </c>
      <c r="W25" s="8">
        <f>'23'!$B$27</f>
        <v>133649.5</v>
      </c>
      <c r="X25" s="65">
        <f t="shared" si="8"/>
        <v>23770932.07</v>
      </c>
      <c r="Y25" s="8">
        <f>'23'!$C$7</f>
        <v>3828451.03</v>
      </c>
      <c r="Z25" s="8">
        <f>'23'!$C$8</f>
        <v>337549.77</v>
      </c>
      <c r="AA25" s="8">
        <f>'23'!$C$9</f>
        <v>1872088.37</v>
      </c>
      <c r="AB25" s="8">
        <f>'23'!$C$10</f>
        <v>587651.80000000005</v>
      </c>
      <c r="AC25" s="8">
        <f>'23'!$C$11</f>
        <v>485988.04</v>
      </c>
      <c r="AD25" s="8">
        <f>'23'!$C$12</f>
        <v>99900.97</v>
      </c>
      <c r="AE25" s="8">
        <f>'23'!$C$13</f>
        <v>0</v>
      </c>
      <c r="AF25" s="8">
        <f>'23'!$C$14</f>
        <v>835321.56</v>
      </c>
      <c r="AG25" s="8">
        <f>'23'!$C$15</f>
        <v>76572</v>
      </c>
      <c r="AH25" s="8">
        <f>'23'!$C$16</f>
        <v>1044238.05</v>
      </c>
      <c r="AI25" s="8">
        <f>'23'!$C$17</f>
        <v>0</v>
      </c>
      <c r="AJ25" s="8">
        <f>'23'!$C$18</f>
        <v>0</v>
      </c>
      <c r="AK25" s="8">
        <f>'23'!$C$19</f>
        <v>157677.15</v>
      </c>
      <c r="AL25" s="8">
        <f>'23'!$C$20</f>
        <v>5.49</v>
      </c>
      <c r="AM25" s="8">
        <f>'23'!$C$21</f>
        <v>3069646.15</v>
      </c>
      <c r="AN25" s="8">
        <f>'23'!$C$22</f>
        <v>8806799.5999999996</v>
      </c>
      <c r="AO25" s="8">
        <f>'23'!$C$23</f>
        <v>181572.21</v>
      </c>
      <c r="AP25" s="8">
        <f>'23'!$C$24</f>
        <v>525678.56000000006</v>
      </c>
      <c r="AQ25" s="8">
        <f>'23'!$C$25</f>
        <v>18296.64</v>
      </c>
      <c r="AR25" s="8">
        <f>'23'!$C$26</f>
        <v>64635.06</v>
      </c>
      <c r="AS25" s="8">
        <f>'23'!$C$27</f>
        <v>113475</v>
      </c>
      <c r="AT25" s="65">
        <f t="shared" si="9"/>
        <v>22105547.449999999</v>
      </c>
      <c r="AU25" s="8">
        <f>'23'!$B$31</f>
        <v>3441640.21</v>
      </c>
      <c r="AV25" s="8">
        <f>'23'!$B$32</f>
        <v>662107.43999999994</v>
      </c>
      <c r="AW25" s="8">
        <f>'23'!$B$33</f>
        <v>612604.07999999996</v>
      </c>
      <c r="AX25" s="8">
        <f>'23'!$B$34</f>
        <v>648184.62</v>
      </c>
      <c r="AY25" s="8">
        <f>'23'!$B$35</f>
        <v>80442.960000000006</v>
      </c>
      <c r="AZ25" s="8">
        <f>'23'!$B$36</f>
        <v>24751.68</v>
      </c>
      <c r="BA25" s="8">
        <f>'23'!$B$37</f>
        <v>102204.45</v>
      </c>
      <c r="BB25" s="8">
        <f>'23'!$B$38</f>
        <v>1263425.99</v>
      </c>
      <c r="BC25" s="8">
        <f>'23'!$B$39</f>
        <v>0</v>
      </c>
      <c r="BD25" s="8">
        <f>'23'!$B$40</f>
        <v>47918.99</v>
      </c>
      <c r="BE25" s="8">
        <f>'23'!$B$41</f>
        <v>1115251</v>
      </c>
      <c r="BF25" s="8">
        <f>'23'!$B$42</f>
        <v>615698.04</v>
      </c>
      <c r="BG25" s="8">
        <f>'23'!$B$43</f>
        <v>508956.42</v>
      </c>
      <c r="BH25" s="8">
        <f>'23'!$B$46</f>
        <v>945835.78</v>
      </c>
      <c r="BI25" s="8">
        <f>'23'!$B$44</f>
        <v>105407.16</v>
      </c>
      <c r="BJ25" s="8">
        <f>'23'!$B$45</f>
        <v>0</v>
      </c>
      <c r="BK25" s="8">
        <f>'23'!$B$47</f>
        <v>19560.84</v>
      </c>
      <c r="BL25" s="8">
        <f>'23'!$B$49</f>
        <v>0</v>
      </c>
      <c r="BM25" s="8">
        <f>'23'!$B$48</f>
        <v>1101449.76</v>
      </c>
      <c r="BN25" s="8">
        <f>'23'!$B$51</f>
        <v>163357.34</v>
      </c>
      <c r="BO25" s="8">
        <f>'23'!$B$58</f>
        <v>181891.08</v>
      </c>
      <c r="BP25" s="8">
        <f>'23'!$B$53</f>
        <v>4151622.51</v>
      </c>
      <c r="BQ25" s="8">
        <f>'23'!$B$54</f>
        <v>74963.28</v>
      </c>
      <c r="BR25" s="8">
        <f>'23'!$B$55</f>
        <v>129600.42</v>
      </c>
      <c r="BS25" s="8">
        <f>'23'!$B$56</f>
        <v>9297439.2599999998</v>
      </c>
      <c r="BT25" s="8">
        <f>'23'!$B$57</f>
        <v>154981.20000000001</v>
      </c>
      <c r="BU25" s="8">
        <f>'23'!$B$52</f>
        <v>0</v>
      </c>
      <c r="BV25" s="8">
        <f>'23'!$B$50</f>
        <v>0</v>
      </c>
      <c r="BW25" s="8">
        <f>'23'!$B$59</f>
        <v>0</v>
      </c>
      <c r="BX25" s="8">
        <f>'23'!$B$60</f>
        <v>39954.17</v>
      </c>
      <c r="BY25" s="8">
        <f>'23'!$B$61</f>
        <v>133649.5</v>
      </c>
      <c r="BZ25" s="55"/>
      <c r="CA25" s="65">
        <f t="shared" si="10"/>
        <v>21821713.07</v>
      </c>
      <c r="CB25" s="65">
        <f t="shared" si="11"/>
        <v>283834.37999999896</v>
      </c>
      <c r="CD25" s="9">
        <f>CB25-'23'!$B$65</f>
        <v>0</v>
      </c>
    </row>
    <row r="26" spans="1:82" ht="15" x14ac:dyDescent="0.25">
      <c r="A26" s="14">
        <v>24</v>
      </c>
      <c r="B26" s="54" t="s">
        <v>23</v>
      </c>
      <c r="C26" s="8">
        <f>'24'!$B$7</f>
        <v>4120472.64</v>
      </c>
      <c r="D26" s="8">
        <f>'24'!$B$8</f>
        <v>607723.49</v>
      </c>
      <c r="E26" s="8">
        <f>'24'!$B$9</f>
        <v>2011696.68</v>
      </c>
      <c r="F26" s="8">
        <f>'24'!$B$10</f>
        <v>633428.52</v>
      </c>
      <c r="G26" s="8">
        <f>'24'!$B$11</f>
        <v>523614.96</v>
      </c>
      <c r="H26" s="8">
        <f>'24'!$B$12</f>
        <v>108003.6</v>
      </c>
      <c r="I26" s="8">
        <f>'24'!$B$13</f>
        <v>0</v>
      </c>
      <c r="J26" s="8">
        <f>'24'!$B$14</f>
        <v>1082598.25</v>
      </c>
      <c r="K26" s="8">
        <f>'24'!$B$15</f>
        <v>541132</v>
      </c>
      <c r="L26" s="8">
        <f>'24'!$B$16</f>
        <v>1133170.8</v>
      </c>
      <c r="M26" s="8">
        <f>'24'!$B$17</f>
        <v>0</v>
      </c>
      <c r="N26" s="8">
        <f>'24'!$B$18</f>
        <v>0</v>
      </c>
      <c r="O26" s="8">
        <f>'24'!$B$19</f>
        <v>408184.39</v>
      </c>
      <c r="P26" s="8">
        <f>'24'!$B$20</f>
        <v>0</v>
      </c>
      <c r="Q26" s="8">
        <f>'24'!$B$21</f>
        <v>0</v>
      </c>
      <c r="R26" s="8">
        <f>'24'!$B$22</f>
        <v>0</v>
      </c>
      <c r="S26" s="8">
        <f>'24'!$B$23</f>
        <v>194170.68</v>
      </c>
      <c r="T26" s="8">
        <f>'24'!$B$24</f>
        <v>491912.72</v>
      </c>
      <c r="U26" s="8">
        <f>'24'!$B$25</f>
        <v>26246.62</v>
      </c>
      <c r="V26" s="8">
        <f>'24'!$B$26</f>
        <v>57592.74</v>
      </c>
      <c r="W26" s="8">
        <f>'24'!$B$27</f>
        <v>392525</v>
      </c>
      <c r="X26" s="65">
        <f t="shared" si="8"/>
        <v>12332473.090000002</v>
      </c>
      <c r="Y26" s="8">
        <f>'24'!$C$7</f>
        <v>4126980.09</v>
      </c>
      <c r="Z26" s="8">
        <f>'24'!$C$8</f>
        <v>592793.77</v>
      </c>
      <c r="AA26" s="8">
        <f>'24'!$C$9</f>
        <v>2022668.39</v>
      </c>
      <c r="AB26" s="8">
        <f>'24'!$C$10</f>
        <v>633260.93999999994</v>
      </c>
      <c r="AC26" s="8">
        <f>'24'!$C$11</f>
        <v>523674.72</v>
      </c>
      <c r="AD26" s="8">
        <f>'24'!$C$12</f>
        <v>109474.39</v>
      </c>
      <c r="AE26" s="8">
        <f>'24'!$C$13</f>
        <v>2733.49</v>
      </c>
      <c r="AF26" s="8">
        <f>'24'!$C$14</f>
        <v>1053028.03</v>
      </c>
      <c r="AG26" s="8">
        <f>'24'!$C$15</f>
        <v>518681</v>
      </c>
      <c r="AH26" s="8">
        <f>'24'!$C$16</f>
        <v>1117787.42</v>
      </c>
      <c r="AI26" s="8">
        <f>'24'!$C$17</f>
        <v>0</v>
      </c>
      <c r="AJ26" s="8">
        <f>'24'!$C$18</f>
        <v>0</v>
      </c>
      <c r="AK26" s="8">
        <f>'24'!$C$19</f>
        <v>422143.66</v>
      </c>
      <c r="AL26" s="8">
        <f>'24'!$C$20</f>
        <v>51.88</v>
      </c>
      <c r="AM26" s="8">
        <f>'24'!$C$21</f>
        <v>153430.9</v>
      </c>
      <c r="AN26" s="8">
        <f>'24'!$C$22</f>
        <v>448183.16</v>
      </c>
      <c r="AO26" s="8">
        <f>'24'!$C$23</f>
        <v>195058.73</v>
      </c>
      <c r="AP26" s="8">
        <f>'24'!$C$24</f>
        <v>504707.1</v>
      </c>
      <c r="AQ26" s="8">
        <f>'24'!$C$25</f>
        <v>13944.19</v>
      </c>
      <c r="AR26" s="8">
        <f>'24'!$C$26</f>
        <v>59174.06</v>
      </c>
      <c r="AS26" s="8">
        <f>'24'!$C$27</f>
        <v>346010</v>
      </c>
      <c r="AT26" s="65">
        <f t="shared" si="9"/>
        <v>12843785.92</v>
      </c>
      <c r="AU26" s="8">
        <f>'24'!$B$31</f>
        <v>4081245.21</v>
      </c>
      <c r="AV26" s="8">
        <f>'24'!$B$32</f>
        <v>681187.68</v>
      </c>
      <c r="AW26" s="8">
        <f>'24'!$B$33</f>
        <v>630257.76</v>
      </c>
      <c r="AX26" s="8">
        <f>'24'!$B$34</f>
        <v>666863.64</v>
      </c>
      <c r="AY26" s="8">
        <f>'24'!$B$35</f>
        <v>82761.119999999995</v>
      </c>
      <c r="AZ26" s="8">
        <f>'24'!$B$36</f>
        <v>25464.959999999999</v>
      </c>
      <c r="BA26" s="8">
        <f>'24'!$B$37</f>
        <v>140815.01999999999</v>
      </c>
      <c r="BB26" s="8">
        <f>'24'!$B$38</f>
        <v>1713735.65</v>
      </c>
      <c r="BC26" s="8">
        <f>'24'!$B$39</f>
        <v>0</v>
      </c>
      <c r="BD26" s="8">
        <f>'24'!$B$40</f>
        <v>140159.38</v>
      </c>
      <c r="BE26" s="8">
        <f>'24'!$B$41</f>
        <v>4079500</v>
      </c>
      <c r="BF26" s="8">
        <f>'24'!$B$42</f>
        <v>633440.88</v>
      </c>
      <c r="BG26" s="8">
        <f>'24'!$B$43</f>
        <v>523623.24</v>
      </c>
      <c r="BH26" s="8">
        <f>'24'!$B$46</f>
        <v>995916.84</v>
      </c>
      <c r="BI26" s="8">
        <f>'24'!$B$44</f>
        <v>108226.08</v>
      </c>
      <c r="BJ26" s="8">
        <f>'24'!$B$45</f>
        <v>0</v>
      </c>
      <c r="BK26" s="8">
        <f>'24'!$B$47</f>
        <v>175546</v>
      </c>
      <c r="BL26" s="8">
        <f>'24'!$B$49</f>
        <v>0</v>
      </c>
      <c r="BM26" s="8">
        <f>'24'!$B$48</f>
        <v>1133190.72</v>
      </c>
      <c r="BN26" s="8">
        <f>'24'!$B$51</f>
        <v>404195.5</v>
      </c>
      <c r="BO26" s="8">
        <f>'24'!$B$58</f>
        <v>172470</v>
      </c>
      <c r="BP26" s="8">
        <f>'24'!$B$53</f>
        <v>135701.68</v>
      </c>
      <c r="BQ26" s="8">
        <f>'24'!$B$54</f>
        <v>126503.28</v>
      </c>
      <c r="BR26" s="8">
        <f>'24'!$B$55</f>
        <v>219076.19</v>
      </c>
      <c r="BS26" s="8">
        <f>'24'!$B$56</f>
        <v>163827.04999999999</v>
      </c>
      <c r="BT26" s="8">
        <f>'24'!$B$57</f>
        <v>262144.02</v>
      </c>
      <c r="BU26" s="8">
        <f>'24'!$B$52</f>
        <v>0</v>
      </c>
      <c r="BV26" s="8">
        <f>'24'!$B$50</f>
        <v>0</v>
      </c>
      <c r="BW26" s="8">
        <f>'24'!$B$59</f>
        <v>14973</v>
      </c>
      <c r="BX26" s="8">
        <f>'24'!$B$60</f>
        <v>0</v>
      </c>
      <c r="BY26" s="8">
        <f>'24'!$B$61</f>
        <v>392525</v>
      </c>
      <c r="BZ26" s="55"/>
      <c r="CA26" s="65">
        <f t="shared" si="10"/>
        <v>13014381.200000001</v>
      </c>
      <c r="CB26" s="65">
        <f t="shared" si="11"/>
        <v>-170595.28000000119</v>
      </c>
      <c r="CD26" s="9">
        <f>CB26-'24'!$B$65</f>
        <v>0</v>
      </c>
    </row>
    <row r="27" spans="1:82" ht="15" x14ac:dyDescent="0.25">
      <c r="A27" s="7">
        <v>25</v>
      </c>
      <c r="B27" s="54" t="s">
        <v>24</v>
      </c>
      <c r="C27" s="8">
        <f>'25'!$B$7</f>
        <v>3428602.74</v>
      </c>
      <c r="D27" s="8">
        <f>'25'!$B$8</f>
        <v>311047.82</v>
      </c>
      <c r="E27" s="8">
        <f>'25'!$B$9</f>
        <v>1673911.62</v>
      </c>
      <c r="F27" s="8">
        <f>'25'!$B$10</f>
        <v>527069.22</v>
      </c>
      <c r="G27" s="8">
        <f>'25'!$B$11</f>
        <v>435695.27</v>
      </c>
      <c r="H27" s="8">
        <f>'25'!$B$12</f>
        <v>89575.679999999993</v>
      </c>
      <c r="I27" s="8">
        <f>'25'!$B$13</f>
        <v>0</v>
      </c>
      <c r="J27" s="8">
        <f>'25'!$B$14</f>
        <v>810846.43</v>
      </c>
      <c r="K27" s="8">
        <f>'25'!$B$15</f>
        <v>13200</v>
      </c>
      <c r="L27" s="8">
        <f>'25'!$B$16</f>
        <v>942902.16</v>
      </c>
      <c r="M27" s="8">
        <f>'25'!$B$17</f>
        <v>223808.1</v>
      </c>
      <c r="N27" s="8">
        <f>'25'!$B$18</f>
        <v>0</v>
      </c>
      <c r="O27" s="8">
        <f>'25'!$B$19</f>
        <v>181577.37</v>
      </c>
      <c r="P27" s="8">
        <f>'25'!$B$20</f>
        <v>0</v>
      </c>
      <c r="Q27" s="8">
        <f>'25'!$B$21</f>
        <v>2784660.98</v>
      </c>
      <c r="R27" s="8">
        <f>'25'!$B$22</f>
        <v>9240059.4199999999</v>
      </c>
      <c r="S27" s="8">
        <f>'25'!$B$23</f>
        <v>161565.72</v>
      </c>
      <c r="T27" s="8">
        <f>'25'!$B$24</f>
        <v>359483.39</v>
      </c>
      <c r="U27" s="8">
        <f>'25'!$B$25</f>
        <v>21387.18</v>
      </c>
      <c r="V27" s="8">
        <f>'25'!$B$26</f>
        <v>0</v>
      </c>
      <c r="W27" s="8">
        <f>'25'!$B$27</f>
        <v>121919.4</v>
      </c>
      <c r="X27" s="65">
        <f t="shared" si="8"/>
        <v>21327312.499999996</v>
      </c>
      <c r="Y27" s="8">
        <f>'25'!$C$7</f>
        <v>3320947.57</v>
      </c>
      <c r="Z27" s="8">
        <f>'25'!$C$8</f>
        <v>296225.36</v>
      </c>
      <c r="AA27" s="8">
        <f>'25'!$C$9</f>
        <v>1623283.88</v>
      </c>
      <c r="AB27" s="8">
        <f>'25'!$C$10</f>
        <v>509909.6</v>
      </c>
      <c r="AC27" s="8">
        <f>'25'!$C$11</f>
        <v>421602.32</v>
      </c>
      <c r="AD27" s="8">
        <f>'25'!$C$12</f>
        <v>87357.96</v>
      </c>
      <c r="AE27" s="8">
        <f>'25'!$C$13</f>
        <v>0</v>
      </c>
      <c r="AF27" s="8">
        <f>'25'!$C$14</f>
        <v>772054.12</v>
      </c>
      <c r="AG27" s="8">
        <f>'25'!$C$15</f>
        <v>13200</v>
      </c>
      <c r="AH27" s="8">
        <f>'25'!$C$16</f>
        <v>907255.62</v>
      </c>
      <c r="AI27" s="8">
        <f>'25'!$C$17</f>
        <v>215958.84</v>
      </c>
      <c r="AJ27" s="8">
        <f>'25'!$C$18</f>
        <v>0</v>
      </c>
      <c r="AK27" s="8">
        <f>'25'!$C$19</f>
        <v>176041.25</v>
      </c>
      <c r="AL27" s="8">
        <f>'25'!$C$20</f>
        <v>0</v>
      </c>
      <c r="AM27" s="8">
        <f>'25'!$C$21</f>
        <v>2687105.86</v>
      </c>
      <c r="AN27" s="8">
        <f>'25'!$C$22</f>
        <v>8743841.7799999993</v>
      </c>
      <c r="AO27" s="8">
        <f>'25'!$C$23</f>
        <v>157117.89000000001</v>
      </c>
      <c r="AP27" s="8">
        <f>'25'!$C$24</f>
        <v>333861.73</v>
      </c>
      <c r="AQ27" s="8">
        <f>'25'!$C$25</f>
        <v>0</v>
      </c>
      <c r="AR27" s="8">
        <f>'25'!$C$26</f>
        <v>0</v>
      </c>
      <c r="AS27" s="8">
        <f>'25'!$C$27</f>
        <v>104967.1</v>
      </c>
      <c r="AT27" s="65">
        <f t="shared" si="9"/>
        <v>20370730.879999999</v>
      </c>
      <c r="AU27" s="8">
        <f>'25'!$B$31</f>
        <v>4115023.59</v>
      </c>
      <c r="AV27" s="8">
        <f>'25'!$B$32</f>
        <v>566808.96</v>
      </c>
      <c r="AW27" s="8">
        <f>'25'!$B$33</f>
        <v>524430.72</v>
      </c>
      <c r="AX27" s="8">
        <f>'25'!$B$34</f>
        <v>554890.07999999996</v>
      </c>
      <c r="AY27" s="8">
        <f>'25'!$B$35</f>
        <v>68864.639999999999</v>
      </c>
      <c r="AZ27" s="8">
        <f>'25'!$B$36</f>
        <v>21189.119999999999</v>
      </c>
      <c r="BA27" s="8">
        <f>'25'!$B$37</f>
        <v>149899.85999999999</v>
      </c>
      <c r="BB27" s="8">
        <f>'25'!$B$38</f>
        <v>2032085.49</v>
      </c>
      <c r="BC27" s="8">
        <f>'25'!$B$39</f>
        <v>126688.32000000001</v>
      </c>
      <c r="BD27" s="8">
        <f>'25'!$B$40</f>
        <v>70166.399999999994</v>
      </c>
      <c r="BE27" s="8">
        <f>'25'!$B$41</f>
        <v>383619</v>
      </c>
      <c r="BF27" s="8">
        <f>'25'!$B$42</f>
        <v>527079.36</v>
      </c>
      <c r="BG27" s="8">
        <f>'25'!$B$43</f>
        <v>435701.28</v>
      </c>
      <c r="BH27" s="8">
        <f>'25'!$B$46</f>
        <v>781848.17</v>
      </c>
      <c r="BI27" s="8">
        <f>'25'!$B$44</f>
        <v>90053.759999999995</v>
      </c>
      <c r="BJ27" s="8">
        <f>'25'!$B$45</f>
        <v>0</v>
      </c>
      <c r="BK27" s="8">
        <f>'25'!$B$47</f>
        <v>33102.959999999999</v>
      </c>
      <c r="BL27" s="8">
        <f>'25'!$B$49</f>
        <v>223808.1</v>
      </c>
      <c r="BM27" s="8">
        <f>'25'!$B$48</f>
        <v>942915.84</v>
      </c>
      <c r="BN27" s="8">
        <f>'25'!$B$51</f>
        <v>164096.16</v>
      </c>
      <c r="BO27" s="8">
        <f>'25'!$B$58</f>
        <v>151128.72</v>
      </c>
      <c r="BP27" s="8">
        <f>'25'!$B$53</f>
        <v>3545072.17</v>
      </c>
      <c r="BQ27" s="8">
        <f>'25'!$B$54</f>
        <v>64992.36</v>
      </c>
      <c r="BR27" s="8">
        <f>'25'!$B$55</f>
        <v>111843.38</v>
      </c>
      <c r="BS27" s="8">
        <f>'25'!$B$56</f>
        <v>9010306.4000000004</v>
      </c>
      <c r="BT27" s="8">
        <f>'25'!$B$57</f>
        <v>134212.07999999999</v>
      </c>
      <c r="BU27" s="8">
        <f>'25'!$B$52</f>
        <v>0</v>
      </c>
      <c r="BV27" s="8">
        <f>'25'!$B$50</f>
        <v>0</v>
      </c>
      <c r="BW27" s="8">
        <f>'25'!$B$59</f>
        <v>0</v>
      </c>
      <c r="BX27" s="8">
        <f>'25'!$B$60</f>
        <v>22990.639999999999</v>
      </c>
      <c r="BY27" s="8">
        <f>'25'!$B$61</f>
        <v>121919.4</v>
      </c>
      <c r="BZ27" s="55"/>
      <c r="CA27" s="65">
        <f t="shared" si="10"/>
        <v>20548665.549999997</v>
      </c>
      <c r="CB27" s="65">
        <f t="shared" si="11"/>
        <v>-177934.66999999806</v>
      </c>
      <c r="CD27" s="9">
        <f>CB27-'25'!$B$65</f>
        <v>0</v>
      </c>
    </row>
    <row r="28" spans="1:82" ht="15" x14ac:dyDescent="0.25">
      <c r="A28" s="14">
        <v>26</v>
      </c>
      <c r="B28" s="54" t="s">
        <v>25</v>
      </c>
      <c r="C28" s="8">
        <f>'26'!$B$7</f>
        <v>5700362.5199999996</v>
      </c>
      <c r="D28" s="8">
        <f>'26'!$B$8</f>
        <v>511271.35</v>
      </c>
      <c r="E28" s="8">
        <f>'26'!$B$9</f>
        <v>2783973.88</v>
      </c>
      <c r="F28" s="8">
        <f>'26'!$B$10</f>
        <v>876279.83</v>
      </c>
      <c r="G28" s="8">
        <f>'26'!$B$11</f>
        <v>722849.31</v>
      </c>
      <c r="H28" s="8">
        <f>'26'!$B$12</f>
        <v>147615</v>
      </c>
      <c r="I28" s="8">
        <f>'26'!$B$13</f>
        <v>0</v>
      </c>
      <c r="J28" s="8">
        <f>'26'!$B$14</f>
        <v>1355436.44</v>
      </c>
      <c r="K28" s="8">
        <f>'26'!$B$15</f>
        <v>112572</v>
      </c>
      <c r="L28" s="8">
        <f>'26'!$B$16</f>
        <v>1567615.21</v>
      </c>
      <c r="M28" s="8">
        <f>'26'!$B$17</f>
        <v>371319.11</v>
      </c>
      <c r="N28" s="8">
        <f>'26'!$B$18</f>
        <v>0</v>
      </c>
      <c r="O28" s="8">
        <f>'26'!$B$19</f>
        <v>326511</v>
      </c>
      <c r="P28" s="8">
        <f>'26'!$B$20</f>
        <v>0</v>
      </c>
      <c r="Q28" s="8">
        <f>'26'!$B$21</f>
        <v>4677900.84</v>
      </c>
      <c r="R28" s="8">
        <f>'26'!$B$22</f>
        <v>14993564.640000001</v>
      </c>
      <c r="S28" s="8">
        <f>'26'!$B$23</f>
        <v>268621.92</v>
      </c>
      <c r="T28" s="8">
        <f>'26'!$B$24</f>
        <v>579118.30000000005</v>
      </c>
      <c r="U28" s="8">
        <f>'26'!$B$25</f>
        <v>55625.760000000002</v>
      </c>
      <c r="V28" s="8">
        <f>'26'!$B$26</f>
        <v>27356.76</v>
      </c>
      <c r="W28" s="8">
        <f>'26'!$B$27</f>
        <v>0</v>
      </c>
      <c r="X28" s="65">
        <f t="shared" si="8"/>
        <v>35077993.86999999</v>
      </c>
      <c r="Y28" s="8">
        <f>'26'!$C$7</f>
        <v>5631131.4000000004</v>
      </c>
      <c r="Z28" s="8">
        <f>'26'!$C$8</f>
        <v>494968.61</v>
      </c>
      <c r="AA28" s="8">
        <f>'26'!$C$9</f>
        <v>2756113.72</v>
      </c>
      <c r="AB28" s="8">
        <f>'26'!$C$10</f>
        <v>864755.04</v>
      </c>
      <c r="AC28" s="8">
        <f>'26'!$C$11</f>
        <v>713472.84</v>
      </c>
      <c r="AD28" s="8">
        <f>'26'!$C$12</f>
        <v>147218.32999999999</v>
      </c>
      <c r="AE28" s="8">
        <f>'26'!$C$13</f>
        <v>0</v>
      </c>
      <c r="AF28" s="8">
        <f>'26'!$C$14</f>
        <v>1314729.19</v>
      </c>
      <c r="AG28" s="8">
        <f>'26'!$C$15</f>
        <v>112572</v>
      </c>
      <c r="AH28" s="8">
        <f>'26'!$C$16</f>
        <v>1534447.06</v>
      </c>
      <c r="AI28" s="8">
        <f>'26'!$C$17</f>
        <v>364740.72</v>
      </c>
      <c r="AJ28" s="8">
        <f>'26'!$C$18</f>
        <v>0</v>
      </c>
      <c r="AK28" s="8">
        <f>'26'!$C$19</f>
        <v>318157.32</v>
      </c>
      <c r="AL28" s="8">
        <f>'26'!$C$20</f>
        <v>84.75</v>
      </c>
      <c r="AM28" s="8">
        <f>'26'!$C$21</f>
        <v>4572396.5599999996</v>
      </c>
      <c r="AN28" s="8">
        <f>'26'!$C$22</f>
        <v>14427791.699999999</v>
      </c>
      <c r="AO28" s="8">
        <f>'26'!$C$23</f>
        <v>265644.65999999997</v>
      </c>
      <c r="AP28" s="8">
        <f>'26'!$C$24</f>
        <v>567251.63</v>
      </c>
      <c r="AQ28" s="8">
        <f>'26'!$C$25</f>
        <v>55625.760000000002</v>
      </c>
      <c r="AR28" s="8">
        <f>'26'!$C$26</f>
        <v>15090.46</v>
      </c>
      <c r="AS28" s="8">
        <f>'26'!$C$27</f>
        <v>0</v>
      </c>
      <c r="AT28" s="65">
        <f t="shared" si="9"/>
        <v>34156191.75</v>
      </c>
      <c r="AU28" s="8">
        <f>'26'!$B$31</f>
        <v>5791093.7300000004</v>
      </c>
      <c r="AV28" s="8">
        <f>'26'!$B$32</f>
        <v>941017.92</v>
      </c>
      <c r="AW28" s="8">
        <f>'26'!$B$33</f>
        <v>870661.44</v>
      </c>
      <c r="AX28" s="8">
        <f>'26'!$B$34</f>
        <v>921230.16</v>
      </c>
      <c r="AY28" s="8">
        <f>'26'!$B$35</f>
        <v>114329.28</v>
      </c>
      <c r="AZ28" s="8">
        <f>'26'!$B$36</f>
        <v>35178.239999999998</v>
      </c>
      <c r="BA28" s="8">
        <f>'26'!$B$37</f>
        <v>292986.09000000003</v>
      </c>
      <c r="BB28" s="8">
        <f>'26'!$B$38</f>
        <v>2282660.17</v>
      </c>
      <c r="BC28" s="8">
        <f>'26'!$B$39</f>
        <v>218825.28</v>
      </c>
      <c r="BD28" s="8">
        <f>'26'!$B$40</f>
        <v>114205.15</v>
      </c>
      <c r="BE28" s="8">
        <f>'26'!$B$41</f>
        <v>1999798</v>
      </c>
      <c r="BF28" s="8">
        <f>'26'!$B$42</f>
        <v>875058.72</v>
      </c>
      <c r="BG28" s="8">
        <f>'26'!$B$43</f>
        <v>723352.56</v>
      </c>
      <c r="BH28" s="8">
        <f>'26'!$B$46</f>
        <v>1303080.28</v>
      </c>
      <c r="BI28" s="8">
        <f>'26'!$B$44</f>
        <v>149507.51999999999</v>
      </c>
      <c r="BJ28" s="8">
        <f>'26'!$B$45</f>
        <v>0</v>
      </c>
      <c r="BK28" s="8">
        <f>'26'!$B$47</f>
        <v>171031.96</v>
      </c>
      <c r="BL28" s="8">
        <f>'26'!$B$49</f>
        <v>371319.11</v>
      </c>
      <c r="BM28" s="8">
        <f>'26'!$B$48</f>
        <v>1565431.68</v>
      </c>
      <c r="BN28" s="8">
        <f>'26'!$B$51</f>
        <v>317708.92</v>
      </c>
      <c r="BO28" s="8">
        <f>'26'!$B$58</f>
        <v>211427.64</v>
      </c>
      <c r="BP28" s="8">
        <f>'26'!$B$53</f>
        <v>4861795.3600000003</v>
      </c>
      <c r="BQ28" s="8">
        <f>'26'!$B$54</f>
        <v>106499.36</v>
      </c>
      <c r="BR28" s="8">
        <f>'26'!$B$55</f>
        <v>184011.8</v>
      </c>
      <c r="BS28" s="8">
        <f>'26'!$B$56</f>
        <v>14537770.310000001</v>
      </c>
      <c r="BT28" s="8">
        <f>'26'!$B$57</f>
        <v>220760.19</v>
      </c>
      <c r="BU28" s="8">
        <f>'26'!$B$52</f>
        <v>0</v>
      </c>
      <c r="BV28" s="8">
        <f>'26'!$B$50</f>
        <v>0</v>
      </c>
      <c r="BW28" s="8">
        <f>'26'!$B$59</f>
        <v>9000</v>
      </c>
      <c r="BX28" s="8">
        <f>'26'!$B$60</f>
        <v>51132.06</v>
      </c>
      <c r="BY28" s="8">
        <f>'26'!$B$61</f>
        <v>0</v>
      </c>
      <c r="BZ28" s="8">
        <f>'26'!$B$62</f>
        <v>180240</v>
      </c>
      <c r="CA28" s="65">
        <f t="shared" si="10"/>
        <v>33118747.849999998</v>
      </c>
      <c r="CB28" s="65">
        <f t="shared" si="11"/>
        <v>1037443.9000000022</v>
      </c>
      <c r="CD28" s="9">
        <f>CB28-'26'!$B$65</f>
        <v>0</v>
      </c>
    </row>
    <row r="29" spans="1:82" ht="15" x14ac:dyDescent="0.25">
      <c r="A29" s="7">
        <v>27</v>
      </c>
      <c r="B29" s="54" t="s">
        <v>26</v>
      </c>
      <c r="C29" s="8">
        <f>'27'!$B$7</f>
        <v>3626912.88</v>
      </c>
      <c r="D29" s="8">
        <f>'27'!$B$8</f>
        <v>333111.62</v>
      </c>
      <c r="E29" s="8">
        <f>'27'!$B$9</f>
        <v>1770731.7</v>
      </c>
      <c r="F29" s="8">
        <f>'27'!$B$10</f>
        <v>557553.66</v>
      </c>
      <c r="G29" s="8">
        <f>'27'!$B$11</f>
        <v>460895.88</v>
      </c>
      <c r="H29" s="8">
        <f>'27'!$B$12</f>
        <v>95263.49</v>
      </c>
      <c r="I29" s="8">
        <f>'27'!$B$13</f>
        <v>0</v>
      </c>
      <c r="J29" s="8">
        <f>'27'!$B$14</f>
        <v>880843.2</v>
      </c>
      <c r="K29" s="8">
        <f>'27'!$B$15</f>
        <v>15600</v>
      </c>
      <c r="L29" s="8">
        <f>'27'!$B$16</f>
        <v>997437.72</v>
      </c>
      <c r="M29" s="8">
        <f>'27'!$B$17</f>
        <v>236751.9</v>
      </c>
      <c r="N29" s="8">
        <f>'27'!$B$18</f>
        <v>0</v>
      </c>
      <c r="O29" s="8">
        <f>'27'!$B$19</f>
        <v>171653.24</v>
      </c>
      <c r="P29" s="8">
        <f>'27'!$B$20</f>
        <v>0</v>
      </c>
      <c r="Q29" s="8">
        <f>'27'!$B$21</f>
        <v>3110834.77</v>
      </c>
      <c r="R29" s="8">
        <f>'27'!$B$22</f>
        <v>10048630.6</v>
      </c>
      <c r="S29" s="8">
        <f>'27'!$B$23</f>
        <v>170913.96</v>
      </c>
      <c r="T29" s="8">
        <f>'27'!$B$24</f>
        <v>504515.56</v>
      </c>
      <c r="U29" s="8">
        <f>'27'!$B$25</f>
        <v>60043.44</v>
      </c>
      <c r="V29" s="8">
        <f>'27'!$B$26</f>
        <v>22315.02</v>
      </c>
      <c r="W29" s="8">
        <f>'27'!$B$27</f>
        <v>134847.6</v>
      </c>
      <c r="X29" s="65">
        <f t="shared" si="8"/>
        <v>23198856.240000002</v>
      </c>
      <c r="Y29" s="8">
        <f>'27'!$C$7</f>
        <v>3514321.4499999997</v>
      </c>
      <c r="Z29" s="8">
        <f>'27'!$C$8</f>
        <v>315442.99</v>
      </c>
      <c r="AA29" s="8">
        <f>'27'!$C$9</f>
        <v>1719779.43</v>
      </c>
      <c r="AB29" s="8">
        <f>'27'!$C$10</f>
        <v>539532.16</v>
      </c>
      <c r="AC29" s="8">
        <f>'27'!$C$11</f>
        <v>446015.5</v>
      </c>
      <c r="AD29" s="8">
        <f>'27'!$C$12</f>
        <v>93199.22</v>
      </c>
      <c r="AE29" s="8">
        <f>'27'!$C$13</f>
        <v>0</v>
      </c>
      <c r="AF29" s="8">
        <f>'27'!$C$14</f>
        <v>835363.88</v>
      </c>
      <c r="AG29" s="8">
        <f>'27'!$C$15</f>
        <v>15600</v>
      </c>
      <c r="AH29" s="8">
        <f>'27'!$C$16</f>
        <v>956960.83</v>
      </c>
      <c r="AI29" s="8">
        <f>'27'!$C$17</f>
        <v>227980.28</v>
      </c>
      <c r="AJ29" s="8">
        <f>'27'!$C$18</f>
        <v>0</v>
      </c>
      <c r="AK29" s="8">
        <f>'27'!$C$19</f>
        <v>169106.67</v>
      </c>
      <c r="AL29" s="8">
        <f>'27'!$C$20</f>
        <v>0</v>
      </c>
      <c r="AM29" s="8">
        <f>'27'!$C$21</f>
        <v>2831559.35</v>
      </c>
      <c r="AN29" s="8">
        <f>'27'!$C$22</f>
        <v>9469295.6099999994</v>
      </c>
      <c r="AO29" s="8">
        <f>'27'!$C$23</f>
        <v>166164.16</v>
      </c>
      <c r="AP29" s="8">
        <f>'27'!$C$24</f>
        <v>392753.62</v>
      </c>
      <c r="AQ29" s="8">
        <f>'27'!$C$25</f>
        <v>60043.44</v>
      </c>
      <c r="AR29" s="8">
        <f>'27'!$C$26</f>
        <v>13989.77</v>
      </c>
      <c r="AS29" s="8">
        <f>'27'!$C$27</f>
        <v>116860.6</v>
      </c>
      <c r="AT29" s="65">
        <f t="shared" si="9"/>
        <v>21883968.960000001</v>
      </c>
      <c r="AU29" s="8">
        <f>'27'!$B$31</f>
        <v>3900235.8300000005</v>
      </c>
      <c r="AV29" s="8">
        <f>'27'!$B$32</f>
        <v>599576.64</v>
      </c>
      <c r="AW29" s="8">
        <f>'27'!$B$33</f>
        <v>554748.48</v>
      </c>
      <c r="AX29" s="8">
        <f>'27'!$B$34</f>
        <v>586968.72</v>
      </c>
      <c r="AY29" s="8">
        <f>'27'!$B$35</f>
        <v>72845.759999999995</v>
      </c>
      <c r="AZ29" s="8">
        <f>'27'!$B$36</f>
        <v>22414.080000000002</v>
      </c>
      <c r="BA29" s="8">
        <f>'27'!$B$37</f>
        <v>174883.17</v>
      </c>
      <c r="BB29" s="8">
        <f>'27'!$B$38</f>
        <v>1659731.01</v>
      </c>
      <c r="BC29" s="8">
        <f>'27'!$B$39</f>
        <v>161239.67999999999</v>
      </c>
      <c r="BD29" s="8">
        <f>'27'!$B$40</f>
        <v>67828.289999999994</v>
      </c>
      <c r="BE29" s="8">
        <f>'27'!$B$41</f>
        <v>476588</v>
      </c>
      <c r="BF29" s="8">
        <f>'27'!$B$42</f>
        <v>557550.24</v>
      </c>
      <c r="BG29" s="8">
        <f>'27'!$B$43</f>
        <v>460889.52</v>
      </c>
      <c r="BH29" s="8">
        <f>'27'!$B$46</f>
        <v>847002.18</v>
      </c>
      <c r="BI29" s="8">
        <f>'27'!$B$44</f>
        <v>95259.839999999997</v>
      </c>
      <c r="BJ29" s="8">
        <f>'27'!$B$45</f>
        <v>0</v>
      </c>
      <c r="BK29" s="8">
        <f>'27'!$B$47</f>
        <v>41127.919999999998</v>
      </c>
      <c r="BL29" s="8">
        <f>'27'!$B$49</f>
        <v>236751.9</v>
      </c>
      <c r="BM29" s="8">
        <f>'27'!$B$48</f>
        <v>997426.56</v>
      </c>
      <c r="BN29" s="8">
        <f>'27'!$B$51</f>
        <v>167431.21</v>
      </c>
      <c r="BO29" s="8">
        <f>'27'!$B$58</f>
        <v>178053.48</v>
      </c>
      <c r="BP29" s="8">
        <f>'27'!$B$53</f>
        <v>3519259.75</v>
      </c>
      <c r="BQ29" s="8">
        <f>'27'!$B$54</f>
        <v>69384.240000000005</v>
      </c>
      <c r="BR29" s="8">
        <f>'27'!$B$55</f>
        <v>119543.19</v>
      </c>
      <c r="BS29" s="8">
        <f>'27'!$B$56</f>
        <v>9592117.8900000006</v>
      </c>
      <c r="BT29" s="8">
        <f>'27'!$B$57</f>
        <v>144184.19</v>
      </c>
      <c r="BU29" s="8">
        <f>'27'!$B$52</f>
        <v>0</v>
      </c>
      <c r="BV29" s="8">
        <f>'27'!$B$50</f>
        <v>0</v>
      </c>
      <c r="BW29" s="8">
        <f>'27'!$B$59</f>
        <v>0</v>
      </c>
      <c r="BX29" s="8">
        <f>'27'!$B$60</f>
        <v>47885.33</v>
      </c>
      <c r="BY29" s="8">
        <f>'27'!$B$61</f>
        <v>134847.6</v>
      </c>
      <c r="BZ29" s="55"/>
      <c r="CA29" s="65">
        <f t="shared" si="10"/>
        <v>21252427.25</v>
      </c>
      <c r="CB29" s="65">
        <f t="shared" si="11"/>
        <v>631541.71000000089</v>
      </c>
      <c r="CD29" s="9">
        <f>CB29-'27'!$B$65</f>
        <v>0</v>
      </c>
    </row>
    <row r="30" spans="1:82" ht="15" x14ac:dyDescent="0.25">
      <c r="A30" s="14">
        <v>28</v>
      </c>
      <c r="B30" s="54" t="s">
        <v>27</v>
      </c>
      <c r="C30" s="8">
        <f>'28'!$B$7</f>
        <v>2278689.2599999998</v>
      </c>
      <c r="D30" s="8">
        <f>'28'!$B$8</f>
        <v>203930.58</v>
      </c>
      <c r="E30" s="8">
        <f>'28'!$B$9</f>
        <v>1112498.74</v>
      </c>
      <c r="F30" s="8">
        <f>'28'!$B$10</f>
        <v>350298.49</v>
      </c>
      <c r="G30" s="8">
        <f>'28'!$B$11</f>
        <v>289570.65999999997</v>
      </c>
      <c r="H30" s="8">
        <f>'28'!$B$12</f>
        <v>59849.41</v>
      </c>
      <c r="I30" s="8">
        <f>'28'!$B$13</f>
        <v>65131.06</v>
      </c>
      <c r="J30" s="8">
        <f>'28'!$B$14</f>
        <v>816576.96</v>
      </c>
      <c r="K30" s="8">
        <f>'28'!$B$15</f>
        <v>66372</v>
      </c>
      <c r="L30" s="8">
        <f>'28'!$B$16</f>
        <v>626658.93999999994</v>
      </c>
      <c r="M30" s="8">
        <f>'28'!$B$17</f>
        <v>0</v>
      </c>
      <c r="N30" s="8">
        <f>'28'!$B$18</f>
        <v>0</v>
      </c>
      <c r="O30" s="8">
        <f>'28'!$B$19</f>
        <v>111863.26</v>
      </c>
      <c r="P30" s="8">
        <f>'28'!$B$20</f>
        <v>0</v>
      </c>
      <c r="Q30" s="8">
        <f>'28'!$B$21</f>
        <v>1964202.22</v>
      </c>
      <c r="R30" s="8">
        <f>'28'!$B$22</f>
        <v>6258143.6399999997</v>
      </c>
      <c r="S30" s="8">
        <f>'28'!$B$23</f>
        <v>107383.38</v>
      </c>
      <c r="T30" s="8">
        <f>'28'!$B$24</f>
        <v>299850.88</v>
      </c>
      <c r="U30" s="8">
        <f>'28'!$B$25</f>
        <v>0</v>
      </c>
      <c r="V30" s="8">
        <f>'28'!$B$26</f>
        <v>0</v>
      </c>
      <c r="W30" s="8">
        <f>'28'!$B$27</f>
        <v>257386.76</v>
      </c>
      <c r="X30" s="65">
        <f t="shared" si="8"/>
        <v>14868406.24</v>
      </c>
      <c r="Y30" s="8">
        <f>'28'!$C$7</f>
        <v>2224480.7400000002</v>
      </c>
      <c r="Z30" s="8">
        <f>'28'!$C$8</f>
        <v>195045.23</v>
      </c>
      <c r="AA30" s="8">
        <f>'28'!$C$9</f>
        <v>1089070.4099999999</v>
      </c>
      <c r="AB30" s="8">
        <f>'28'!$C$10</f>
        <v>341401.57</v>
      </c>
      <c r="AC30" s="8">
        <f>'28'!$C$11</f>
        <v>282293.46000000002</v>
      </c>
      <c r="AD30" s="8">
        <f>'28'!$C$12</f>
        <v>59267.79</v>
      </c>
      <c r="AE30" s="8">
        <f>'28'!$C$13</f>
        <v>64033.97</v>
      </c>
      <c r="AF30" s="8">
        <f>'28'!$C$14</f>
        <v>774008.18</v>
      </c>
      <c r="AG30" s="8">
        <f>'28'!$C$15</f>
        <v>66372</v>
      </c>
      <c r="AH30" s="8">
        <f>'28'!$C$16</f>
        <v>604679.03</v>
      </c>
      <c r="AI30" s="8">
        <f>'28'!$C$17</f>
        <v>0</v>
      </c>
      <c r="AJ30" s="8">
        <f>'28'!$C$18</f>
        <v>0</v>
      </c>
      <c r="AK30" s="8">
        <f>'28'!$C$19</f>
        <v>107264.6</v>
      </c>
      <c r="AL30" s="8">
        <f>'28'!$C$20</f>
        <v>114.05</v>
      </c>
      <c r="AM30" s="8">
        <f>'28'!$C$21</f>
        <v>1887635.52</v>
      </c>
      <c r="AN30" s="8">
        <f>'28'!$C$22</f>
        <v>5992702.8700000001</v>
      </c>
      <c r="AO30" s="8">
        <f>'28'!$C$23</f>
        <v>104512.37</v>
      </c>
      <c r="AP30" s="8">
        <f>'28'!$C$24</f>
        <v>274822.07</v>
      </c>
      <c r="AQ30" s="8">
        <f>'28'!$C$25</f>
        <v>0</v>
      </c>
      <c r="AR30" s="8">
        <f>'28'!$C$26</f>
        <v>0</v>
      </c>
      <c r="AS30" s="8">
        <f>'28'!$C$27</f>
        <v>225452.02</v>
      </c>
      <c r="AT30" s="65">
        <f t="shared" si="9"/>
        <v>14293155.879999997</v>
      </c>
      <c r="AU30" s="8">
        <f>'28'!$B$31</f>
        <v>2655608.35</v>
      </c>
      <c r="AV30" s="8">
        <f>'28'!$B$32</f>
        <v>376648.56</v>
      </c>
      <c r="AW30" s="8">
        <f>'28'!$B$33</f>
        <v>348487.92</v>
      </c>
      <c r="AX30" s="8">
        <f>'28'!$B$34</f>
        <v>368728.38</v>
      </c>
      <c r="AY30" s="8">
        <f>'28'!$B$35</f>
        <v>45761.04</v>
      </c>
      <c r="AZ30" s="8">
        <f>'28'!$B$36</f>
        <v>14080.32</v>
      </c>
      <c r="BA30" s="8">
        <f>'28'!$B$37</f>
        <v>109018.08</v>
      </c>
      <c r="BB30" s="8">
        <f>'28'!$B$38</f>
        <v>1314564.72</v>
      </c>
      <c r="BC30" s="8">
        <f>'28'!$B$39</f>
        <v>7678.08</v>
      </c>
      <c r="BD30" s="8">
        <f>'28'!$B$40</f>
        <v>70641.25</v>
      </c>
      <c r="BE30" s="8">
        <f>'28'!$B$41</f>
        <v>360357</v>
      </c>
      <c r="BF30" s="8">
        <f>'28'!$B$42</f>
        <v>350247.96</v>
      </c>
      <c r="BG30" s="8">
        <f>'28'!$B$43</f>
        <v>289526.58</v>
      </c>
      <c r="BH30" s="8">
        <f>'28'!$B$46</f>
        <v>779502.91</v>
      </c>
      <c r="BI30" s="8">
        <f>'28'!$B$44</f>
        <v>59841.36</v>
      </c>
      <c r="BJ30" s="8">
        <f>'28'!$B$45</f>
        <v>73921.679999999993</v>
      </c>
      <c r="BK30" s="8">
        <f>'28'!$B$47</f>
        <v>34106.080000000002</v>
      </c>
      <c r="BL30" s="8">
        <f>'28'!$B$49</f>
        <v>0</v>
      </c>
      <c r="BM30" s="8">
        <f>'28'!$B$48</f>
        <v>626574.24</v>
      </c>
      <c r="BN30" s="8">
        <f>'28'!$B$51</f>
        <v>111870.92</v>
      </c>
      <c r="BO30" s="8">
        <f>'28'!$B$58</f>
        <v>32422.2</v>
      </c>
      <c r="BP30" s="8">
        <f>'28'!$B$53</f>
        <v>2374756.9500000002</v>
      </c>
      <c r="BQ30" s="8">
        <f>'28'!$B$54</f>
        <v>42482.17</v>
      </c>
      <c r="BR30" s="8">
        <f>'28'!$B$55</f>
        <v>73165.56</v>
      </c>
      <c r="BS30" s="8">
        <f>'28'!$B$56</f>
        <v>6160053.4199999999</v>
      </c>
      <c r="BT30" s="8">
        <f>'28'!$B$57</f>
        <v>88282.85</v>
      </c>
      <c r="BU30" s="8">
        <f>'28'!$B$52</f>
        <v>0</v>
      </c>
      <c r="BV30" s="8">
        <f>'28'!$B$50</f>
        <v>0</v>
      </c>
      <c r="BW30" s="8">
        <f>'28'!$B$59</f>
        <v>0</v>
      </c>
      <c r="BX30" s="8">
        <f>'28'!$B$60</f>
        <v>0</v>
      </c>
      <c r="BY30" s="8">
        <f>'28'!$B$61</f>
        <v>257386.76</v>
      </c>
      <c r="BZ30" s="55"/>
      <c r="CA30" s="65">
        <f t="shared" si="10"/>
        <v>14166176.41</v>
      </c>
      <c r="CB30" s="65">
        <f t="shared" si="11"/>
        <v>126979.46999999695</v>
      </c>
      <c r="CD30" s="9">
        <f>CB30-'28'!$B$65</f>
        <v>0</v>
      </c>
    </row>
    <row r="31" spans="1:82" ht="15" x14ac:dyDescent="0.25">
      <c r="A31" s="7">
        <v>29</v>
      </c>
      <c r="B31" s="54" t="s">
        <v>28</v>
      </c>
      <c r="C31" s="8">
        <f>'29'!$B$7</f>
        <v>6602903.96</v>
      </c>
      <c r="D31" s="8">
        <f>'29'!$B$8</f>
        <v>1172462</v>
      </c>
      <c r="E31" s="8">
        <f>'29'!$B$9</f>
        <v>3223671.44</v>
      </c>
      <c r="F31" s="8">
        <f>'29'!$B$10</f>
        <v>1015044.65</v>
      </c>
      <c r="G31" s="8">
        <f>'29'!$B$11</f>
        <v>0</v>
      </c>
      <c r="H31" s="8">
        <f>'29'!$B$12</f>
        <v>173423.16</v>
      </c>
      <c r="I31" s="8">
        <f>'29'!$B$13</f>
        <v>188724.51</v>
      </c>
      <c r="J31" s="8">
        <f>'29'!$B$14</f>
        <v>1801924.22</v>
      </c>
      <c r="K31" s="8">
        <f>'29'!$B$15</f>
        <v>341694.84</v>
      </c>
      <c r="L31" s="8">
        <f>'29'!$B$16</f>
        <v>1815853.24</v>
      </c>
      <c r="M31" s="8">
        <f>'29'!$B$17</f>
        <v>0</v>
      </c>
      <c r="N31" s="8">
        <f>'29'!$B$18</f>
        <v>0</v>
      </c>
      <c r="O31" s="8">
        <f>'29'!$B$19</f>
        <v>1383203.61</v>
      </c>
      <c r="P31" s="8">
        <f>'29'!$B$20</f>
        <v>0</v>
      </c>
      <c r="Q31" s="8">
        <f>'29'!$B$21</f>
        <v>5065564.8099999996</v>
      </c>
      <c r="R31" s="8">
        <f>'29'!$B$22</f>
        <v>15876934.529999999</v>
      </c>
      <c r="S31" s="8">
        <f>'29'!$B$23</f>
        <v>341753.81</v>
      </c>
      <c r="T31" s="8">
        <f>'29'!$B$24</f>
        <v>505205.71</v>
      </c>
      <c r="U31" s="8">
        <f>'29'!$B$25</f>
        <v>321854.71999999997</v>
      </c>
      <c r="V31" s="8">
        <f>'29'!$B$26</f>
        <v>238135.55</v>
      </c>
      <c r="W31" s="8">
        <f>'29'!$B$27</f>
        <v>568099.38</v>
      </c>
      <c r="X31" s="65">
        <f t="shared" si="8"/>
        <v>40636454.140000001</v>
      </c>
      <c r="Y31" s="8">
        <f>'29'!$C$7</f>
        <v>6261692.2000000002</v>
      </c>
      <c r="Z31" s="8">
        <f>'29'!$C$8</f>
        <v>1082342.1000000001</v>
      </c>
      <c r="AA31" s="8">
        <f>'29'!$C$9</f>
        <v>3063946.57</v>
      </c>
      <c r="AB31" s="8">
        <f>'29'!$C$10</f>
        <v>960731.32</v>
      </c>
      <c r="AC31" s="8">
        <f>'29'!$C$11</f>
        <v>0</v>
      </c>
      <c r="AD31" s="8">
        <f>'29'!$C$12</f>
        <v>165690.73000000001</v>
      </c>
      <c r="AE31" s="8">
        <f>'29'!$C$13</f>
        <v>179938.15</v>
      </c>
      <c r="AF31" s="8">
        <f>'29'!$C$14</f>
        <v>1662735.56</v>
      </c>
      <c r="AG31" s="8">
        <f>'29'!$C$15</f>
        <v>341694.84</v>
      </c>
      <c r="AH31" s="8">
        <f>'29'!$C$16</f>
        <v>1703889.9</v>
      </c>
      <c r="AI31" s="8">
        <f>'29'!$C$17</f>
        <v>0</v>
      </c>
      <c r="AJ31" s="8">
        <f>'29'!$C$18</f>
        <v>0</v>
      </c>
      <c r="AK31" s="8">
        <f>'29'!$C$19</f>
        <v>1333786.25</v>
      </c>
      <c r="AL31" s="8">
        <f>'29'!$C$20</f>
        <v>0</v>
      </c>
      <c r="AM31" s="8">
        <f>'29'!$C$21</f>
        <v>4603957.0999999996</v>
      </c>
      <c r="AN31" s="8">
        <f>'29'!$C$22</f>
        <v>14680250.33</v>
      </c>
      <c r="AO31" s="8">
        <f>'29'!$C$23</f>
        <v>325591.65000000002</v>
      </c>
      <c r="AP31" s="8">
        <f>'29'!$C$24</f>
        <v>404903.48</v>
      </c>
      <c r="AQ31" s="8">
        <f>'29'!$C$25</f>
        <v>304994.15999999997</v>
      </c>
      <c r="AR31" s="8">
        <f>'29'!$C$26</f>
        <v>232599.27</v>
      </c>
      <c r="AS31" s="8">
        <f>'29'!$C$27</f>
        <v>476200.38</v>
      </c>
      <c r="AT31" s="65">
        <f t="shared" si="9"/>
        <v>37784943.990000002</v>
      </c>
      <c r="AU31" s="8">
        <f>'29'!$B$31</f>
        <v>6988127.9400000004</v>
      </c>
      <c r="AV31" s="8">
        <f>'29'!$B$32</f>
        <v>1080203.52</v>
      </c>
      <c r="AW31" s="8">
        <f>'29'!$B$33</f>
        <v>999440.64</v>
      </c>
      <c r="AX31" s="8">
        <f>'29'!$B$34</f>
        <v>1057488.96</v>
      </c>
      <c r="AY31" s="8">
        <f>'29'!$B$35</f>
        <v>131239.67999999999</v>
      </c>
      <c r="AZ31" s="8">
        <f>'29'!$B$36</f>
        <v>40381.440000000002</v>
      </c>
      <c r="BA31" s="8">
        <f>'29'!$B$37</f>
        <v>247561.89</v>
      </c>
      <c r="BB31" s="8">
        <f>'29'!$B$38</f>
        <v>3071978.19</v>
      </c>
      <c r="BC31" s="8">
        <f>'29'!$B$39</f>
        <v>0</v>
      </c>
      <c r="BD31" s="8">
        <f>'29'!$B$40</f>
        <v>359833.62</v>
      </c>
      <c r="BE31" s="8">
        <f>'29'!$B$41</f>
        <v>3422590</v>
      </c>
      <c r="BF31" s="8">
        <f>'29'!$B$42</f>
        <v>1004488.32</v>
      </c>
      <c r="BG31" s="8">
        <f>'29'!$B$43</f>
        <v>0</v>
      </c>
      <c r="BH31" s="8">
        <f>'29'!$B$46</f>
        <v>1654137.56</v>
      </c>
      <c r="BI31" s="8">
        <f>'29'!$B$44</f>
        <v>171621.12</v>
      </c>
      <c r="BJ31" s="8">
        <f>'29'!$B$45</f>
        <v>221401.92</v>
      </c>
      <c r="BK31" s="8">
        <f>'29'!$B$47</f>
        <v>0</v>
      </c>
      <c r="BL31" s="8">
        <f>'29'!$B$49</f>
        <v>0</v>
      </c>
      <c r="BM31" s="8">
        <f>'29'!$B$48</f>
        <v>1796974.08</v>
      </c>
      <c r="BN31" s="8">
        <f>'29'!$B$51</f>
        <v>1415797.22</v>
      </c>
      <c r="BO31" s="8">
        <f>'29'!$B$58</f>
        <v>334605.24</v>
      </c>
      <c r="BP31" s="8">
        <f>'29'!$B$53</f>
        <v>5660252.2999999998</v>
      </c>
      <c r="BQ31" s="8">
        <f>'29'!$B$54</f>
        <v>244142.88</v>
      </c>
      <c r="BR31" s="8">
        <f>'29'!$B$55</f>
        <v>421538.23</v>
      </c>
      <c r="BS31" s="8">
        <f>'29'!$B$56</f>
        <v>15209097.02</v>
      </c>
      <c r="BT31" s="8">
        <f>'29'!$B$57</f>
        <v>506780.89</v>
      </c>
      <c r="BU31" s="8">
        <f>'29'!$B$52</f>
        <v>0</v>
      </c>
      <c r="BV31" s="8">
        <f>'29'!$B$50</f>
        <v>0</v>
      </c>
      <c r="BW31" s="8">
        <f>'29'!$B$59</f>
        <v>0</v>
      </c>
      <c r="BX31" s="8">
        <f>'29'!$B$60</f>
        <v>331299.44</v>
      </c>
      <c r="BY31" s="8">
        <f>'29'!$B$61</f>
        <v>568099.38</v>
      </c>
      <c r="BZ31" s="55"/>
      <c r="CA31" s="65">
        <f t="shared" si="10"/>
        <v>38778491.539999999</v>
      </c>
      <c r="CB31" s="65">
        <f t="shared" si="11"/>
        <v>-993547.54999999702</v>
      </c>
      <c r="CD31" s="9">
        <f>CB31-'29'!$B$65</f>
        <v>0</v>
      </c>
    </row>
    <row r="32" spans="1:82" ht="15" x14ac:dyDescent="0.25">
      <c r="A32" s="14">
        <v>30</v>
      </c>
      <c r="B32" s="54" t="s">
        <v>29</v>
      </c>
      <c r="C32" s="8">
        <f>'30'!$B$7</f>
        <v>4750649.08</v>
      </c>
      <c r="D32" s="8">
        <f>'30'!$B$8</f>
        <v>969229.84</v>
      </c>
      <c r="E32" s="8">
        <f>'30'!$B$9</f>
        <v>2319363.5699999998</v>
      </c>
      <c r="F32" s="8">
        <f>'30'!$B$10</f>
        <v>730251.72</v>
      </c>
      <c r="G32" s="8">
        <f>'30'!$B$11</f>
        <v>0</v>
      </c>
      <c r="H32" s="8">
        <f>'30'!$B$12</f>
        <v>124774.34</v>
      </c>
      <c r="I32" s="8">
        <f>'30'!$B$13</f>
        <v>135508.79</v>
      </c>
      <c r="J32" s="8">
        <f>'30'!$B$14</f>
        <v>1423884.32</v>
      </c>
      <c r="K32" s="8">
        <f>'30'!$B$15</f>
        <v>0</v>
      </c>
      <c r="L32" s="8">
        <f>'30'!$B$16</f>
        <v>1306474.8500000001</v>
      </c>
      <c r="M32" s="8">
        <f>'30'!$B$17</f>
        <v>0</v>
      </c>
      <c r="N32" s="8">
        <f>'30'!$B$18</f>
        <v>0</v>
      </c>
      <c r="O32" s="8">
        <f>'30'!$B$19</f>
        <v>938022.55</v>
      </c>
      <c r="P32" s="8">
        <f>'30'!$B$20</f>
        <v>0</v>
      </c>
      <c r="Q32" s="8">
        <f>'30'!$B$21</f>
        <v>3828180.35</v>
      </c>
      <c r="R32" s="8">
        <f>'30'!$B$22</f>
        <v>12085005.65</v>
      </c>
      <c r="S32" s="8">
        <f>'30'!$B$23</f>
        <v>245848.41</v>
      </c>
      <c r="T32" s="8">
        <f>'30'!$B$24</f>
        <v>313068.59000000003</v>
      </c>
      <c r="U32" s="8">
        <f>'30'!$B$25</f>
        <v>5527.18</v>
      </c>
      <c r="V32" s="8">
        <f>'30'!$B$26</f>
        <v>0</v>
      </c>
      <c r="W32" s="8">
        <f>'30'!$B$27</f>
        <v>617916.81999999995</v>
      </c>
      <c r="X32" s="65">
        <f t="shared" si="8"/>
        <v>29793706.060000002</v>
      </c>
      <c r="Y32" s="8">
        <f>'30'!$C$7</f>
        <v>4674274.29</v>
      </c>
      <c r="Z32" s="8">
        <f>'30'!$C$8</f>
        <v>939348.53</v>
      </c>
      <c r="AA32" s="8">
        <f>'30'!$C$9</f>
        <v>2288329.3199999998</v>
      </c>
      <c r="AB32" s="8">
        <f>'30'!$C$10</f>
        <v>717028.26</v>
      </c>
      <c r="AC32" s="8">
        <f>'30'!$C$11</f>
        <v>0</v>
      </c>
      <c r="AD32" s="8">
        <f>'30'!$C$12</f>
        <v>124023.22</v>
      </c>
      <c r="AE32" s="8">
        <f>'30'!$C$13</f>
        <v>134232.66</v>
      </c>
      <c r="AF32" s="8">
        <f>'30'!$C$14</f>
        <v>1365434</v>
      </c>
      <c r="AG32" s="8">
        <f>'30'!$C$15</f>
        <v>0</v>
      </c>
      <c r="AH32" s="8">
        <f>'30'!$C$16</f>
        <v>1269119.46</v>
      </c>
      <c r="AI32" s="8">
        <f>'30'!$C$17</f>
        <v>0</v>
      </c>
      <c r="AJ32" s="8">
        <f>'30'!$C$18</f>
        <v>0</v>
      </c>
      <c r="AK32" s="8">
        <f>'30'!$C$19</f>
        <v>936022.85</v>
      </c>
      <c r="AL32" s="8">
        <f>'30'!$C$20</f>
        <v>0</v>
      </c>
      <c r="AM32" s="8">
        <f>'30'!$C$21</f>
        <v>3646366.31</v>
      </c>
      <c r="AN32" s="8">
        <f>'30'!$C$22</f>
        <v>11704134.41</v>
      </c>
      <c r="AO32" s="8">
        <f>'30'!$C$23</f>
        <v>243659.25</v>
      </c>
      <c r="AP32" s="8">
        <f>'30'!$C$24</f>
        <v>245247.03</v>
      </c>
      <c r="AQ32" s="8">
        <f>'30'!$C$25</f>
        <v>5527.18</v>
      </c>
      <c r="AR32" s="8">
        <f>'30'!$C$26</f>
        <v>0</v>
      </c>
      <c r="AS32" s="8">
        <f>'30'!$C$27</f>
        <v>571666.74</v>
      </c>
      <c r="AT32" s="65">
        <f t="shared" si="9"/>
        <v>28864413.510000002</v>
      </c>
      <c r="AU32" s="8">
        <f>'30'!$B$31</f>
        <v>5337150.6100000003</v>
      </c>
      <c r="AV32" s="8">
        <f>'30'!$B$32</f>
        <v>785474.16</v>
      </c>
      <c r="AW32" s="8">
        <f>'30'!$B$33</f>
        <v>726747.12</v>
      </c>
      <c r="AX32" s="8">
        <f>'30'!$B$34</f>
        <v>768957.18</v>
      </c>
      <c r="AY32" s="8">
        <f>'30'!$B$35</f>
        <v>95431.44</v>
      </c>
      <c r="AZ32" s="8">
        <f>'30'!$B$36</f>
        <v>29363.52</v>
      </c>
      <c r="BA32" s="8">
        <f>'30'!$B$37</f>
        <v>215764.95</v>
      </c>
      <c r="BB32" s="8">
        <f>'30'!$B$38</f>
        <v>2445819.02</v>
      </c>
      <c r="BC32" s="8">
        <f>'30'!$B$39</f>
        <v>0</v>
      </c>
      <c r="BD32" s="8">
        <f>'30'!$B$40</f>
        <v>269593.21999999997</v>
      </c>
      <c r="BE32" s="8">
        <f>'30'!$B$41</f>
        <v>3570134</v>
      </c>
      <c r="BF32" s="8">
        <f>'30'!$B$42</f>
        <v>730417.56</v>
      </c>
      <c r="BG32" s="8">
        <f>'30'!$B$43</f>
        <v>0</v>
      </c>
      <c r="BH32" s="8">
        <f>'30'!$B$46</f>
        <v>1323313.76</v>
      </c>
      <c r="BI32" s="8">
        <f>'30'!$B$44</f>
        <v>124794.96</v>
      </c>
      <c r="BJ32" s="8">
        <f>'30'!$B$45</f>
        <v>216558.48</v>
      </c>
      <c r="BK32" s="8">
        <f>'30'!$B$47</f>
        <v>0</v>
      </c>
      <c r="BL32" s="8">
        <f>'30'!$B$49</f>
        <v>0</v>
      </c>
      <c r="BM32" s="8">
        <f>'30'!$B$48</f>
        <v>1306676.6399999999</v>
      </c>
      <c r="BN32" s="8">
        <f>'30'!$B$51</f>
        <v>888172.2</v>
      </c>
      <c r="BO32" s="8">
        <f>'30'!$B$58</f>
        <v>169397.28</v>
      </c>
      <c r="BP32" s="8">
        <f>'30'!$B$53</f>
        <v>4903636.0999999996</v>
      </c>
      <c r="BQ32" s="8">
        <f>'30'!$B$54</f>
        <v>201948.9</v>
      </c>
      <c r="BR32" s="8">
        <f>'30'!$B$55</f>
        <v>348880.45</v>
      </c>
      <c r="BS32" s="8">
        <f>'30'!$B$56</f>
        <v>11282396.029999999</v>
      </c>
      <c r="BT32" s="8">
        <f>'30'!$B$57</f>
        <v>418400.49</v>
      </c>
      <c r="BU32" s="8">
        <f>'30'!$B$52</f>
        <v>0</v>
      </c>
      <c r="BV32" s="8">
        <f>'30'!$B$50</f>
        <v>0</v>
      </c>
      <c r="BW32" s="8">
        <f>'30'!$B$59</f>
        <v>0</v>
      </c>
      <c r="BX32" s="8">
        <f>'30'!$B$60</f>
        <v>14294.16</v>
      </c>
      <c r="BY32" s="8">
        <f>'30'!$B$61</f>
        <v>617916.81999999995</v>
      </c>
      <c r="BZ32" s="55"/>
      <c r="CA32" s="65">
        <f t="shared" si="10"/>
        <v>30484858.599999998</v>
      </c>
      <c r="CB32" s="65">
        <f t="shared" si="11"/>
        <v>-1620445.0899999961</v>
      </c>
      <c r="CD32" s="9">
        <f>CB32-'30'!$B$65</f>
        <v>0</v>
      </c>
    </row>
    <row r="33" spans="1:82" ht="15" x14ac:dyDescent="0.25">
      <c r="A33" s="7">
        <v>31</v>
      </c>
      <c r="B33" s="54" t="s">
        <v>30</v>
      </c>
      <c r="C33" s="8">
        <f>'31'!$B$7</f>
        <v>1414495.38</v>
      </c>
      <c r="D33" s="8">
        <f>'31'!$B$8</f>
        <v>232986.71</v>
      </c>
      <c r="E33" s="8">
        <f>'31'!$B$9</f>
        <v>690584.94</v>
      </c>
      <c r="F33" s="8">
        <f>'31'!$B$10</f>
        <v>217446.3</v>
      </c>
      <c r="G33" s="8">
        <f>'31'!$B$11</f>
        <v>0</v>
      </c>
      <c r="H33" s="8">
        <f>'31'!$B$12</f>
        <v>37151.879999999997</v>
      </c>
      <c r="I33" s="8">
        <f>'31'!$B$13</f>
        <v>40429.800000000003</v>
      </c>
      <c r="J33" s="8">
        <f>'31'!$B$14</f>
        <v>442445.64</v>
      </c>
      <c r="K33" s="8">
        <f>'31'!$B$15</f>
        <v>0</v>
      </c>
      <c r="L33" s="8">
        <f>'31'!$B$16</f>
        <v>389000.82</v>
      </c>
      <c r="M33" s="8">
        <f>'31'!$B$17</f>
        <v>0</v>
      </c>
      <c r="N33" s="8">
        <f>'31'!$B$18</f>
        <v>0</v>
      </c>
      <c r="O33" s="8">
        <f>'31'!$B$19</f>
        <v>304607.2</v>
      </c>
      <c r="P33" s="8">
        <f>'31'!$B$20</f>
        <v>0</v>
      </c>
      <c r="Q33" s="8">
        <f>'31'!$B$21</f>
        <v>1302051.9099999999</v>
      </c>
      <c r="R33" s="8">
        <f>'31'!$B$22</f>
        <v>3489032.9</v>
      </c>
      <c r="S33" s="8">
        <f>'31'!$B$23</f>
        <v>73211.520000000004</v>
      </c>
      <c r="T33" s="8">
        <f>'31'!$B$24</f>
        <v>237559.12</v>
      </c>
      <c r="U33" s="8">
        <f>'31'!$B$25</f>
        <v>0</v>
      </c>
      <c r="V33" s="8">
        <f>'31'!$B$26</f>
        <v>0</v>
      </c>
      <c r="W33" s="8">
        <f>'31'!$B$27</f>
        <v>85200</v>
      </c>
      <c r="X33" s="65">
        <f t="shared" ref="X33:X95" si="12">SUM(C33:W33)</f>
        <v>8956204.1199999973</v>
      </c>
      <c r="Y33" s="8">
        <f>'31'!$C$7</f>
        <v>1325807.1399999999</v>
      </c>
      <c r="Z33" s="8">
        <f>'31'!$C$8</f>
        <v>212883.65</v>
      </c>
      <c r="AA33" s="8">
        <f>'31'!$C$9</f>
        <v>648369.41</v>
      </c>
      <c r="AB33" s="8">
        <f>'31'!$C$10</f>
        <v>203488.23</v>
      </c>
      <c r="AC33" s="8">
        <f>'31'!$C$11</f>
        <v>0</v>
      </c>
      <c r="AD33" s="8">
        <f>'31'!$C$12</f>
        <v>35081.910000000003</v>
      </c>
      <c r="AE33" s="8">
        <f>'31'!$C$13</f>
        <v>37979.699999999997</v>
      </c>
      <c r="AF33" s="8">
        <f>'31'!$C$14</f>
        <v>404312.98</v>
      </c>
      <c r="AG33" s="8">
        <f>'31'!$C$15</f>
        <v>0</v>
      </c>
      <c r="AH33" s="8">
        <f>'31'!$C$16</f>
        <v>361256.18</v>
      </c>
      <c r="AI33" s="8">
        <f>'31'!$C$17</f>
        <v>0</v>
      </c>
      <c r="AJ33" s="8">
        <f>'31'!$C$18</f>
        <v>0</v>
      </c>
      <c r="AK33" s="8">
        <f>'31'!$C$19</f>
        <v>292866.95</v>
      </c>
      <c r="AL33" s="8">
        <f>'31'!$C$20</f>
        <v>0</v>
      </c>
      <c r="AM33" s="8">
        <f>'31'!$C$21</f>
        <v>1111082.06</v>
      </c>
      <c r="AN33" s="8">
        <f>'31'!$C$22</f>
        <v>3141690.18</v>
      </c>
      <c r="AO33" s="8">
        <f>'31'!$C$23</f>
        <v>68915.19</v>
      </c>
      <c r="AP33" s="8">
        <f>'31'!$C$24</f>
        <v>93169.9</v>
      </c>
      <c r="AQ33" s="8">
        <f>'31'!$C$25</f>
        <v>0</v>
      </c>
      <c r="AR33" s="8">
        <f>'31'!$C$26</f>
        <v>0</v>
      </c>
      <c r="AS33" s="8">
        <f>'31'!$C$27</f>
        <v>68750</v>
      </c>
      <c r="AT33" s="65">
        <f t="shared" ref="AT33:AT95" si="13">SUM(Y33:AS33)</f>
        <v>8005653.4800000014</v>
      </c>
      <c r="AU33" s="8">
        <f>'31'!$B$31</f>
        <v>1646861.95</v>
      </c>
      <c r="AV33" s="8">
        <f>'31'!$B$32</f>
        <v>233842.08</v>
      </c>
      <c r="AW33" s="8">
        <f>'31'!$B$33</f>
        <v>216358.56</v>
      </c>
      <c r="AX33" s="8">
        <f>'31'!$B$34</f>
        <v>228924.84</v>
      </c>
      <c r="AY33" s="8">
        <f>'31'!$B$35</f>
        <v>28410.720000000001</v>
      </c>
      <c r="AZ33" s="8">
        <f>'31'!$B$36</f>
        <v>8741.76</v>
      </c>
      <c r="BA33" s="8">
        <f>'31'!$B$37</f>
        <v>79492.350000000006</v>
      </c>
      <c r="BB33" s="8">
        <f>'31'!$B$38</f>
        <v>739082.4</v>
      </c>
      <c r="BC33" s="8">
        <f>'31'!$B$39</f>
        <v>0</v>
      </c>
      <c r="BD33" s="8">
        <f>'31'!$B$40</f>
        <v>112009.24</v>
      </c>
      <c r="BE33" s="8">
        <f>'31'!$B$41</f>
        <v>598728</v>
      </c>
      <c r="BF33" s="8">
        <f>'31'!$B$42</f>
        <v>217451.28</v>
      </c>
      <c r="BG33" s="8">
        <f>'31'!$B$43</f>
        <v>0</v>
      </c>
      <c r="BH33" s="8">
        <f>'31'!$B$46</f>
        <v>408224.46</v>
      </c>
      <c r="BI33" s="8">
        <f>'31'!$B$44</f>
        <v>37152.480000000003</v>
      </c>
      <c r="BJ33" s="8">
        <f>'31'!$B$45</f>
        <v>100645.2</v>
      </c>
      <c r="BK33" s="8">
        <f>'31'!$B$47</f>
        <v>0</v>
      </c>
      <c r="BL33" s="8">
        <f>'31'!$B$49</f>
        <v>0</v>
      </c>
      <c r="BM33" s="8">
        <f>'31'!$B$48</f>
        <v>389008.32</v>
      </c>
      <c r="BN33" s="8">
        <f>'31'!$B$51</f>
        <v>304612.12</v>
      </c>
      <c r="BO33" s="8">
        <f>'31'!$B$58</f>
        <v>81905.759999999995</v>
      </c>
      <c r="BP33" s="8">
        <f>'31'!$B$53</f>
        <v>1742757.46</v>
      </c>
      <c r="BQ33" s="8">
        <f>'31'!$B$54</f>
        <v>48532.62</v>
      </c>
      <c r="BR33" s="8">
        <f>'31'!$B$55</f>
        <v>83805.55</v>
      </c>
      <c r="BS33" s="8">
        <f>'31'!$B$56</f>
        <v>3179471.96</v>
      </c>
      <c r="BT33" s="8">
        <f>'31'!$B$57</f>
        <v>100648.54</v>
      </c>
      <c r="BU33" s="8">
        <f>'31'!$B$52</f>
        <v>0</v>
      </c>
      <c r="BV33" s="8">
        <f>'31'!$B$50</f>
        <v>0</v>
      </c>
      <c r="BW33" s="8">
        <f>'31'!$B$59</f>
        <v>0</v>
      </c>
      <c r="BX33" s="8">
        <f>'31'!$B$60</f>
        <v>0</v>
      </c>
      <c r="BY33" s="8">
        <f>'31'!$B$61</f>
        <v>85200</v>
      </c>
      <c r="BZ33" s="55"/>
      <c r="CA33" s="65">
        <f t="shared" ref="CA33:CA95" si="14">SUM(AU33,BE33:BP33,BS33,BU33:BZ33)</f>
        <v>8792018.9899999984</v>
      </c>
      <c r="CB33" s="65">
        <f t="shared" ref="CB33:CB95" si="15">AT33-CA33</f>
        <v>-786365.50999999698</v>
      </c>
      <c r="CD33" s="9">
        <f>CB33-'31'!$B$65</f>
        <v>0</v>
      </c>
    </row>
    <row r="34" spans="1:82" ht="15" x14ac:dyDescent="0.25">
      <c r="A34" s="14">
        <v>32</v>
      </c>
      <c r="B34" s="54" t="s">
        <v>31</v>
      </c>
      <c r="C34" s="8">
        <f>'32'!$B$7</f>
        <v>6608648.6200000001</v>
      </c>
      <c r="D34" s="8">
        <f>'32'!$B$8</f>
        <v>1141224.77</v>
      </c>
      <c r="E34" s="8">
        <f>'32'!$B$9</f>
        <v>3226476.54</v>
      </c>
      <c r="F34" s="8">
        <f>'32'!$B$10</f>
        <v>1015928.26</v>
      </c>
      <c r="G34" s="8">
        <f>'32'!$B$11</f>
        <v>0</v>
      </c>
      <c r="H34" s="8">
        <f>'32'!$B$12</f>
        <v>173574.86</v>
      </c>
      <c r="I34" s="8">
        <f>'32'!$B$13</f>
        <v>188888.7</v>
      </c>
      <c r="J34" s="8">
        <f>'32'!$B$14</f>
        <v>1782395.24</v>
      </c>
      <c r="K34" s="8">
        <f>'32'!$B$15</f>
        <v>543215.52</v>
      </c>
      <c r="L34" s="8">
        <f>'32'!$B$16</f>
        <v>1817431.56</v>
      </c>
      <c r="M34" s="8">
        <f>'32'!$B$17</f>
        <v>0</v>
      </c>
      <c r="N34" s="8">
        <f>'32'!$B$18</f>
        <v>0</v>
      </c>
      <c r="O34" s="8">
        <f>'32'!$B$19</f>
        <v>1293210.5900000001</v>
      </c>
      <c r="P34" s="8">
        <f>'32'!$B$20</f>
        <v>0</v>
      </c>
      <c r="Q34" s="8">
        <f>'32'!$B$21</f>
        <v>5480507.9299999997</v>
      </c>
      <c r="R34" s="8">
        <f>'32'!$B$22</f>
        <v>15987443.380000001</v>
      </c>
      <c r="S34" s="8">
        <f>'32'!$B$23</f>
        <v>342050.7</v>
      </c>
      <c r="T34" s="8">
        <f>'32'!$B$24</f>
        <v>596266.46</v>
      </c>
      <c r="U34" s="8">
        <f>'32'!$B$25</f>
        <v>314664.51</v>
      </c>
      <c r="V34" s="8">
        <f>'32'!$B$26</f>
        <v>215989.65</v>
      </c>
      <c r="W34" s="8">
        <f>'32'!$B$27</f>
        <v>580370</v>
      </c>
      <c r="X34" s="65">
        <f t="shared" si="12"/>
        <v>41308287.289999999</v>
      </c>
      <c r="Y34" s="8">
        <f>'32'!$C$7</f>
        <v>6369695.3300000001</v>
      </c>
      <c r="Z34" s="8">
        <f>'32'!$C$8</f>
        <v>1069728.97</v>
      </c>
      <c r="AA34" s="8">
        <f>'32'!$C$9</f>
        <v>3120121.34</v>
      </c>
      <c r="AB34" s="8">
        <f>'32'!$C$10</f>
        <v>976520.06</v>
      </c>
      <c r="AC34" s="8">
        <f>'32'!$C$11</f>
        <v>0</v>
      </c>
      <c r="AD34" s="8">
        <f>'32'!$C$12</f>
        <v>168839.75</v>
      </c>
      <c r="AE34" s="8">
        <f>'32'!$C$13</f>
        <v>183998.43</v>
      </c>
      <c r="AF34" s="8">
        <f>'32'!$C$14</f>
        <v>1655651.04</v>
      </c>
      <c r="AG34" s="8">
        <f>'32'!$C$15</f>
        <v>509485.52</v>
      </c>
      <c r="AH34" s="8">
        <f>'32'!$C$16</f>
        <v>1723247.77</v>
      </c>
      <c r="AI34" s="8">
        <f>'32'!$C$17</f>
        <v>0</v>
      </c>
      <c r="AJ34" s="8">
        <f>'32'!$C$18</f>
        <v>0</v>
      </c>
      <c r="AK34" s="8">
        <f>'32'!$C$19</f>
        <v>1268462.98</v>
      </c>
      <c r="AL34" s="8">
        <f>'32'!$C$20</f>
        <v>0</v>
      </c>
      <c r="AM34" s="8">
        <f>'32'!$C$21</f>
        <v>5007662.54</v>
      </c>
      <c r="AN34" s="8">
        <f>'32'!$C$22</f>
        <v>15051950.609999999</v>
      </c>
      <c r="AO34" s="8">
        <f>'32'!$C$23</f>
        <v>332523.40000000002</v>
      </c>
      <c r="AP34" s="8">
        <f>'32'!$C$24</f>
        <v>410144.03</v>
      </c>
      <c r="AQ34" s="8">
        <f>'32'!$C$25</f>
        <v>314664.51</v>
      </c>
      <c r="AR34" s="8">
        <f>'32'!$C$26</f>
        <v>279599.62</v>
      </c>
      <c r="AS34" s="8">
        <f>'32'!$C$27</f>
        <v>499590</v>
      </c>
      <c r="AT34" s="65">
        <f t="shared" si="13"/>
        <v>38941885.899999999</v>
      </c>
      <c r="AU34" s="8">
        <f>'32'!$B$31</f>
        <v>7596037.6200000001</v>
      </c>
      <c r="AV34" s="8">
        <f>'32'!$B$32</f>
        <v>1078277.52</v>
      </c>
      <c r="AW34" s="8">
        <f>'32'!$B$33</f>
        <v>997658.64</v>
      </c>
      <c r="AX34" s="8">
        <f>'32'!$B$34</f>
        <v>1055603.46</v>
      </c>
      <c r="AY34" s="8">
        <f>'32'!$B$35</f>
        <v>131005.68</v>
      </c>
      <c r="AZ34" s="8">
        <f>'32'!$B$36</f>
        <v>40309.440000000002</v>
      </c>
      <c r="BA34" s="8">
        <f>'32'!$B$37</f>
        <v>247561.89</v>
      </c>
      <c r="BB34" s="8">
        <f>'32'!$B$38</f>
        <v>3711844.04</v>
      </c>
      <c r="BC34" s="8">
        <f>'32'!$B$39</f>
        <v>0</v>
      </c>
      <c r="BD34" s="8">
        <f>'32'!$B$40</f>
        <v>333776.95</v>
      </c>
      <c r="BE34" s="8">
        <f>'32'!$B$41</f>
        <v>3733719</v>
      </c>
      <c r="BF34" s="8">
        <f>'32'!$B$42</f>
        <v>1002697.32</v>
      </c>
      <c r="BG34" s="8">
        <f>'32'!$B$43</f>
        <v>0</v>
      </c>
      <c r="BH34" s="8">
        <f>'32'!$B$46</f>
        <v>1654137.56</v>
      </c>
      <c r="BI34" s="8">
        <f>'32'!$B$44</f>
        <v>171315.12</v>
      </c>
      <c r="BJ34" s="8">
        <f>'32'!$B$45</f>
        <v>123447.66</v>
      </c>
      <c r="BK34" s="8">
        <f>'32'!$B$47</f>
        <v>0</v>
      </c>
      <c r="BL34" s="8">
        <f>'32'!$B$49</f>
        <v>0</v>
      </c>
      <c r="BM34" s="8">
        <f>'32'!$B$48</f>
        <v>1793770.08</v>
      </c>
      <c r="BN34" s="8">
        <f>'32'!$B$51</f>
        <v>1292904.48</v>
      </c>
      <c r="BO34" s="8">
        <f>'32'!$B$58</f>
        <v>331812.36</v>
      </c>
      <c r="BP34" s="8">
        <f>'32'!$B$53</f>
        <v>6508115.3700000001</v>
      </c>
      <c r="BQ34" s="8">
        <f>'32'!$B$54</f>
        <v>237689.09</v>
      </c>
      <c r="BR34" s="8">
        <f>'32'!$B$55</f>
        <v>410324.6</v>
      </c>
      <c r="BS34" s="8">
        <f>'32'!$B$56</f>
        <v>14952459.199999999</v>
      </c>
      <c r="BT34" s="8">
        <f>'32'!$B$57</f>
        <v>493211.08</v>
      </c>
      <c r="BU34" s="8">
        <f>'32'!$B$52</f>
        <v>0</v>
      </c>
      <c r="BV34" s="8">
        <f>'32'!$B$50</f>
        <v>0</v>
      </c>
      <c r="BW34" s="8">
        <f>'32'!$B$59</f>
        <v>0</v>
      </c>
      <c r="BX34" s="8">
        <f>'32'!$B$60</f>
        <v>343050.6</v>
      </c>
      <c r="BY34" s="8">
        <f>'32'!$B$61</f>
        <v>580370</v>
      </c>
      <c r="BZ34" s="55"/>
      <c r="CA34" s="65">
        <f t="shared" si="14"/>
        <v>40083836.369999997</v>
      </c>
      <c r="CB34" s="65">
        <f t="shared" si="15"/>
        <v>-1141950.4699999988</v>
      </c>
      <c r="CD34" s="9">
        <f>CB34-'32'!$B$65</f>
        <v>0</v>
      </c>
    </row>
    <row r="35" spans="1:82" ht="15" x14ac:dyDescent="0.25">
      <c r="A35" s="7">
        <v>33</v>
      </c>
      <c r="B35" s="54" t="s">
        <v>32</v>
      </c>
      <c r="C35" s="8">
        <f>'33'!$B$7</f>
        <v>4748483.63</v>
      </c>
      <c r="D35" s="8">
        <f>'33'!$B$8</f>
        <v>866540.37</v>
      </c>
      <c r="E35" s="8">
        <f>'33'!$B$9</f>
        <v>2318298.88</v>
      </c>
      <c r="F35" s="8">
        <f>'33'!$B$10</f>
        <v>729973.24</v>
      </c>
      <c r="G35" s="8">
        <f>'33'!$B$11</f>
        <v>0</v>
      </c>
      <c r="H35" s="8">
        <f>'33'!$B$12</f>
        <v>124718.68</v>
      </c>
      <c r="I35" s="8">
        <f>'33'!$B$13</f>
        <v>135728.73000000001</v>
      </c>
      <c r="J35" s="8">
        <f>'33'!$B$14</f>
        <v>1444025.66</v>
      </c>
      <c r="K35" s="8">
        <f>'33'!$B$15</f>
        <v>165600</v>
      </c>
      <c r="L35" s="8">
        <f>'33'!$B$16</f>
        <v>1305907.6499999999</v>
      </c>
      <c r="M35" s="8">
        <f>'33'!$B$17</f>
        <v>0</v>
      </c>
      <c r="N35" s="8">
        <f>'33'!$B$18</f>
        <v>0</v>
      </c>
      <c r="O35" s="8">
        <f>'33'!$B$19</f>
        <v>997832.98</v>
      </c>
      <c r="P35" s="8">
        <f>'33'!$B$20</f>
        <v>0</v>
      </c>
      <c r="Q35" s="8">
        <f>'33'!$B$21</f>
        <v>3510428.21</v>
      </c>
      <c r="R35" s="8">
        <f>'33'!$B$22</f>
        <v>12079156.5</v>
      </c>
      <c r="S35" s="8">
        <f>'33'!$B$23</f>
        <v>245772.47</v>
      </c>
      <c r="T35" s="8">
        <f>'33'!$B$24</f>
        <v>317528.95</v>
      </c>
      <c r="U35" s="8">
        <f>'33'!$B$25</f>
        <v>22608.27</v>
      </c>
      <c r="V35" s="8">
        <f>'33'!$B$26</f>
        <v>0</v>
      </c>
      <c r="W35" s="8">
        <f>'33'!$B$27</f>
        <v>609300.11</v>
      </c>
      <c r="X35" s="65">
        <f t="shared" si="12"/>
        <v>29621904.329999998</v>
      </c>
      <c r="Y35" s="8">
        <f>'33'!$C$7</f>
        <v>4555458.83</v>
      </c>
      <c r="Z35" s="8">
        <f>'33'!$C$8</f>
        <v>819788.68</v>
      </c>
      <c r="AA35" s="8">
        <f>'33'!$C$9</f>
        <v>2229373.9300000002</v>
      </c>
      <c r="AB35" s="8">
        <f>'33'!$C$10</f>
        <v>699054.97</v>
      </c>
      <c r="AC35" s="8">
        <f>'33'!$C$11</f>
        <v>0</v>
      </c>
      <c r="AD35" s="8">
        <f>'33'!$C$12</f>
        <v>121044.36</v>
      </c>
      <c r="AE35" s="8">
        <f>'33'!$C$13</f>
        <v>131039.24</v>
      </c>
      <c r="AF35" s="8">
        <f>'33'!$C$14</f>
        <v>1354889.69</v>
      </c>
      <c r="AG35" s="8">
        <f>'33'!$C$15</f>
        <v>175650</v>
      </c>
      <c r="AH35" s="8">
        <f>'33'!$C$16</f>
        <v>1238971.8700000001</v>
      </c>
      <c r="AI35" s="8">
        <f>'33'!$C$17</f>
        <v>0</v>
      </c>
      <c r="AJ35" s="8">
        <f>'33'!$C$18</f>
        <v>0</v>
      </c>
      <c r="AK35" s="8">
        <f>'33'!$C$19</f>
        <v>968876.37</v>
      </c>
      <c r="AL35" s="8">
        <f>'33'!$C$20</f>
        <v>0</v>
      </c>
      <c r="AM35" s="8">
        <f>'33'!$C$21</f>
        <v>3156581.99</v>
      </c>
      <c r="AN35" s="8">
        <f>'33'!$C$22</f>
        <v>11114407.710000001</v>
      </c>
      <c r="AO35" s="8">
        <f>'33'!$C$23</f>
        <v>237190.91</v>
      </c>
      <c r="AP35" s="8">
        <f>'33'!$C$24</f>
        <v>154952.25</v>
      </c>
      <c r="AQ35" s="8">
        <f>'33'!$C$25</f>
        <v>23198.11</v>
      </c>
      <c r="AR35" s="8">
        <f>'33'!$C$26</f>
        <v>0</v>
      </c>
      <c r="AS35" s="8">
        <f>'33'!$C$27</f>
        <v>538349.89</v>
      </c>
      <c r="AT35" s="65">
        <f t="shared" si="13"/>
        <v>27518828.800000001</v>
      </c>
      <c r="AU35" s="8">
        <f>'33'!$B$31</f>
        <v>4632401.03</v>
      </c>
      <c r="AV35" s="8">
        <f>'33'!$B$32</f>
        <v>785268.72</v>
      </c>
      <c r="AW35" s="8">
        <f>'33'!$B$33</f>
        <v>726557.04</v>
      </c>
      <c r="AX35" s="8">
        <f>'33'!$B$34</f>
        <v>768756.06</v>
      </c>
      <c r="AY35" s="8">
        <f>'33'!$B$35</f>
        <v>95406.48</v>
      </c>
      <c r="AZ35" s="8">
        <f>'33'!$B$36</f>
        <v>29355.84</v>
      </c>
      <c r="BA35" s="8">
        <f>'33'!$B$37</f>
        <v>215764.95</v>
      </c>
      <c r="BB35" s="8">
        <f>'33'!$B$38</f>
        <v>1741774.89</v>
      </c>
      <c r="BC35" s="8">
        <f>'33'!$B$39</f>
        <v>0</v>
      </c>
      <c r="BD35" s="8">
        <f>'33'!$B$40</f>
        <v>269517.05</v>
      </c>
      <c r="BE35" s="8">
        <f>'33'!$B$41</f>
        <v>1716705</v>
      </c>
      <c r="BF35" s="8">
        <f>'33'!$B$42</f>
        <v>730226.52</v>
      </c>
      <c r="BG35" s="8">
        <f>'33'!$B$43</f>
        <v>0</v>
      </c>
      <c r="BH35" s="8">
        <f>'33'!$B$46</f>
        <v>1323313.76</v>
      </c>
      <c r="BI35" s="8">
        <f>'33'!$B$44</f>
        <v>124762.32</v>
      </c>
      <c r="BJ35" s="8">
        <f>'33'!$B$45</f>
        <v>216518.16</v>
      </c>
      <c r="BK35" s="8">
        <f>'33'!$B$47</f>
        <v>0</v>
      </c>
      <c r="BL35" s="8">
        <f>'33'!$B$49</f>
        <v>0</v>
      </c>
      <c r="BM35" s="8">
        <f>'33'!$B$48</f>
        <v>1306334.8799999999</v>
      </c>
      <c r="BN35" s="8">
        <f>'33'!$B$51</f>
        <v>703688.98</v>
      </c>
      <c r="BO35" s="8">
        <f>'33'!$B$58</f>
        <v>172190.16</v>
      </c>
      <c r="BP35" s="8">
        <f>'33'!$B$53</f>
        <v>4270771.66</v>
      </c>
      <c r="BQ35" s="8">
        <f>'33'!$B$54</f>
        <v>180568.48</v>
      </c>
      <c r="BR35" s="8">
        <f>'33'!$B$55</f>
        <v>311441.21000000002</v>
      </c>
      <c r="BS35" s="8">
        <f>'33'!$B$56</f>
        <v>12122154.439999999</v>
      </c>
      <c r="BT35" s="8">
        <f>'33'!$B$57</f>
        <v>374530.68</v>
      </c>
      <c r="BU35" s="8">
        <f>'33'!$B$52</f>
        <v>0</v>
      </c>
      <c r="BV35" s="8">
        <f>'33'!$B$50</f>
        <v>0</v>
      </c>
      <c r="BW35" s="8">
        <f>'33'!$B$59</f>
        <v>0</v>
      </c>
      <c r="BX35" s="8">
        <f>'33'!$B$60</f>
        <v>0</v>
      </c>
      <c r="BY35" s="8">
        <f>'33'!$B$61</f>
        <v>609300.11</v>
      </c>
      <c r="BZ35" s="55"/>
      <c r="CA35" s="65">
        <f t="shared" si="14"/>
        <v>27928367.020000003</v>
      </c>
      <c r="CB35" s="65">
        <f t="shared" si="15"/>
        <v>-409538.22000000253</v>
      </c>
      <c r="CD35" s="9">
        <f>CB35-'33'!$B$65</f>
        <v>0</v>
      </c>
    </row>
    <row r="36" spans="1:82" ht="15" x14ac:dyDescent="0.25">
      <c r="A36" s="14">
        <v>34</v>
      </c>
      <c r="B36" s="54" t="s">
        <v>33</v>
      </c>
      <c r="C36" s="8">
        <f>'34'!$B$7</f>
        <v>711965.81</v>
      </c>
      <c r="D36" s="8">
        <f>'34'!$B$8</f>
        <v>87088.86</v>
      </c>
      <c r="E36" s="8">
        <f>'34'!$B$9</f>
        <v>347535.98</v>
      </c>
      <c r="F36" s="8">
        <f>'34'!$B$10</f>
        <v>109467.32</v>
      </c>
      <c r="G36" s="8">
        <f>'34'!$B$11</f>
        <v>90473.44</v>
      </c>
      <c r="H36" s="8">
        <f>'34'!$B$12</f>
        <v>18438.189999999999</v>
      </c>
      <c r="I36" s="8">
        <f>'34'!$B$13</f>
        <v>0</v>
      </c>
      <c r="J36" s="8">
        <f>'34'!$B$14</f>
        <v>174362.52</v>
      </c>
      <c r="K36" s="8">
        <f>'34'!$B$15</f>
        <v>0</v>
      </c>
      <c r="L36" s="8">
        <f>'34'!$B$16</f>
        <v>196010.1</v>
      </c>
      <c r="M36" s="8">
        <f>'34'!$B$17</f>
        <v>0</v>
      </c>
      <c r="N36" s="8">
        <f>'34'!$B$18</f>
        <v>0</v>
      </c>
      <c r="O36" s="8">
        <f>'34'!$B$19</f>
        <v>64606.36</v>
      </c>
      <c r="P36" s="8">
        <f>'34'!$B$20</f>
        <v>0</v>
      </c>
      <c r="Q36" s="8">
        <f>'34'!$B$21</f>
        <v>558592.81999999995</v>
      </c>
      <c r="R36" s="8">
        <f>'34'!$B$22</f>
        <v>2070889.3</v>
      </c>
      <c r="S36" s="8">
        <f>'34'!$B$23</f>
        <v>33543.480000000003</v>
      </c>
      <c r="T36" s="8">
        <f>'34'!$B$24</f>
        <v>124861.25</v>
      </c>
      <c r="U36" s="8">
        <f>'34'!$B$25</f>
        <v>0</v>
      </c>
      <c r="V36" s="8">
        <f>'34'!$B$26</f>
        <v>0</v>
      </c>
      <c r="W36" s="8">
        <f>'34'!$B$27</f>
        <v>0</v>
      </c>
      <c r="X36" s="65">
        <f t="shared" si="12"/>
        <v>4587835.4300000006</v>
      </c>
      <c r="Y36" s="8">
        <f>'34'!$C$7</f>
        <v>696004.72</v>
      </c>
      <c r="Z36" s="8">
        <f>'34'!$C$8</f>
        <v>83887.59</v>
      </c>
      <c r="AA36" s="8">
        <f>'34'!$C$9</f>
        <v>340033.35</v>
      </c>
      <c r="AB36" s="8">
        <f>'34'!$C$10</f>
        <v>106916.7</v>
      </c>
      <c r="AC36" s="8">
        <f>'34'!$C$11</f>
        <v>88403.21</v>
      </c>
      <c r="AD36" s="8">
        <f>'34'!$C$12</f>
        <v>18041.740000000002</v>
      </c>
      <c r="AE36" s="8">
        <f>'34'!$C$13</f>
        <v>0</v>
      </c>
      <c r="AF36" s="8">
        <f>'34'!$C$14</f>
        <v>167505.38</v>
      </c>
      <c r="AG36" s="8">
        <f>'34'!$C$15</f>
        <v>0</v>
      </c>
      <c r="AH36" s="8">
        <f>'34'!$C$16</f>
        <v>190641.5</v>
      </c>
      <c r="AI36" s="8">
        <f>'34'!$C$17</f>
        <v>0</v>
      </c>
      <c r="AJ36" s="8">
        <f>'34'!$C$18</f>
        <v>0</v>
      </c>
      <c r="AK36" s="8">
        <f>'34'!$C$19</f>
        <v>65659.259999999995</v>
      </c>
      <c r="AL36" s="8">
        <f>'34'!$C$20</f>
        <v>0</v>
      </c>
      <c r="AM36" s="8">
        <f>'34'!$C$21</f>
        <v>531470.86</v>
      </c>
      <c r="AN36" s="8">
        <f>'34'!$C$22</f>
        <v>1964098.19</v>
      </c>
      <c r="AO36" s="8">
        <f>'34'!$C$23</f>
        <v>32824.379999999997</v>
      </c>
      <c r="AP36" s="8">
        <f>'34'!$C$24</f>
        <v>123172.89</v>
      </c>
      <c r="AQ36" s="8">
        <f>'34'!$C$25</f>
        <v>0</v>
      </c>
      <c r="AR36" s="8">
        <f>'34'!$C$26</f>
        <v>0</v>
      </c>
      <c r="AS36" s="8">
        <f>'34'!$C$27</f>
        <v>0</v>
      </c>
      <c r="AT36" s="65">
        <f t="shared" si="13"/>
        <v>4408659.7699999996</v>
      </c>
      <c r="AU36" s="8">
        <f>'34'!$B$31</f>
        <v>594881.44000000006</v>
      </c>
      <c r="AV36" s="8">
        <f>'34'!$B$32</f>
        <v>120002.64</v>
      </c>
      <c r="AW36" s="8">
        <f>'34'!$B$33</f>
        <v>111030.48</v>
      </c>
      <c r="AX36" s="8">
        <f>'34'!$B$34</f>
        <v>117479.22</v>
      </c>
      <c r="AY36" s="8">
        <f>'34'!$B$35</f>
        <v>14579.76</v>
      </c>
      <c r="AZ36" s="8">
        <f>'34'!$B$36</f>
        <v>4486.08</v>
      </c>
      <c r="BA36" s="8">
        <f>'34'!$B$37</f>
        <v>15898.47</v>
      </c>
      <c r="BB36" s="8">
        <f>'34'!$B$38</f>
        <v>194524.39</v>
      </c>
      <c r="BC36" s="8">
        <f>'34'!$B$39</f>
        <v>0</v>
      </c>
      <c r="BD36" s="8">
        <f>'34'!$B$40</f>
        <v>16880.400000000001</v>
      </c>
      <c r="BE36" s="8">
        <f>'34'!$B$41</f>
        <v>46992</v>
      </c>
      <c r="BF36" s="8">
        <f>'34'!$B$42</f>
        <v>111591.24</v>
      </c>
      <c r="BG36" s="8">
        <f>'34'!$B$43</f>
        <v>92245.02</v>
      </c>
      <c r="BH36" s="8">
        <f>'34'!$B$46</f>
        <v>175522.67</v>
      </c>
      <c r="BI36" s="8">
        <f>'34'!$B$44</f>
        <v>19065.84</v>
      </c>
      <c r="BJ36" s="8">
        <f>'34'!$B$45</f>
        <v>0</v>
      </c>
      <c r="BK36" s="8">
        <f>'34'!$B$47</f>
        <v>199620.88</v>
      </c>
      <c r="BL36" s="8">
        <f>'34'!$B$49</f>
        <v>0</v>
      </c>
      <c r="BM36" s="8">
        <f>'34'!$B$48</f>
        <v>199630.56</v>
      </c>
      <c r="BN36" s="8">
        <f>'34'!$B$51</f>
        <v>65086</v>
      </c>
      <c r="BO36" s="8">
        <f>'34'!$B$58</f>
        <v>33818.639999999999</v>
      </c>
      <c r="BP36" s="8">
        <f>'34'!$B$53</f>
        <v>619843.31000000006</v>
      </c>
      <c r="BQ36" s="8">
        <f>'34'!$B$54</f>
        <v>18097.72</v>
      </c>
      <c r="BR36" s="8">
        <f>'34'!$B$55</f>
        <v>31480.880000000001</v>
      </c>
      <c r="BS36" s="8">
        <f>'34'!$B$56</f>
        <v>2104991.83</v>
      </c>
      <c r="BT36" s="8">
        <f>'34'!$B$57</f>
        <v>37510.26</v>
      </c>
      <c r="BU36" s="8">
        <f>'34'!$B$52</f>
        <v>0</v>
      </c>
      <c r="BV36" s="8">
        <f>'34'!$B$50</f>
        <v>0</v>
      </c>
      <c r="BW36" s="8">
        <f>'34'!$B$59</f>
        <v>0</v>
      </c>
      <c r="BX36" s="8">
        <f>'34'!$B$60</f>
        <v>0</v>
      </c>
      <c r="BY36" s="8">
        <f>'34'!$B$61</f>
        <v>0</v>
      </c>
      <c r="BZ36" s="55"/>
      <c r="CA36" s="65">
        <f t="shared" si="14"/>
        <v>4263289.43</v>
      </c>
      <c r="CB36" s="65">
        <f t="shared" si="15"/>
        <v>145370.33999999985</v>
      </c>
      <c r="CD36" s="9">
        <f>CB36-'34'!$B$65</f>
        <v>0</v>
      </c>
    </row>
    <row r="37" spans="1:82" ht="15" x14ac:dyDescent="0.25">
      <c r="A37" s="7">
        <v>35</v>
      </c>
      <c r="B37" s="54" t="s">
        <v>34</v>
      </c>
      <c r="C37" s="8">
        <f>'35'!$B$7</f>
        <v>720514.32</v>
      </c>
      <c r="D37" s="8">
        <f>'35'!$B$8</f>
        <v>107279.23</v>
      </c>
      <c r="E37" s="8">
        <f>'35'!$B$9</f>
        <v>351769.08</v>
      </c>
      <c r="F37" s="8">
        <f>'35'!$B$10</f>
        <v>110762.76</v>
      </c>
      <c r="G37" s="8">
        <f>'35'!$B$11</f>
        <v>91560.84</v>
      </c>
      <c r="H37" s="8">
        <f>'35'!$B$12</f>
        <v>18924.599999999999</v>
      </c>
      <c r="I37" s="8">
        <f>'35'!$B$13</f>
        <v>0</v>
      </c>
      <c r="J37" s="8">
        <f>'35'!$B$14</f>
        <v>177917.28</v>
      </c>
      <c r="K37" s="8">
        <f>'35'!$B$15</f>
        <v>0</v>
      </c>
      <c r="L37" s="8">
        <f>'35'!$B$16</f>
        <v>198148.86</v>
      </c>
      <c r="M37" s="8">
        <f>'35'!$B$17</f>
        <v>0</v>
      </c>
      <c r="N37" s="8">
        <f>'35'!$B$18</f>
        <v>0</v>
      </c>
      <c r="O37" s="8">
        <f>'35'!$B$19</f>
        <v>87022.38</v>
      </c>
      <c r="P37" s="8">
        <f>'35'!$B$20</f>
        <v>0</v>
      </c>
      <c r="Q37" s="8">
        <f>'35'!$B$21</f>
        <v>544929.88</v>
      </c>
      <c r="R37" s="8">
        <f>'35'!$B$22</f>
        <v>1869442.75</v>
      </c>
      <c r="S37" s="8">
        <f>'35'!$B$23</f>
        <v>33952.800000000003</v>
      </c>
      <c r="T37" s="8">
        <f>'35'!$B$24</f>
        <v>116984.52</v>
      </c>
      <c r="U37" s="8">
        <f>'35'!$B$25</f>
        <v>0</v>
      </c>
      <c r="V37" s="8">
        <f>'35'!$B$26</f>
        <v>0</v>
      </c>
      <c r="W37" s="8">
        <f>'35'!$B$27</f>
        <v>0</v>
      </c>
      <c r="X37" s="65">
        <f t="shared" si="12"/>
        <v>4429209.3</v>
      </c>
      <c r="Y37" s="8">
        <f>'35'!$C$7</f>
        <v>675983.79</v>
      </c>
      <c r="Z37" s="8">
        <f>'35'!$C$8</f>
        <v>96819.79</v>
      </c>
      <c r="AA37" s="8">
        <f>'35'!$C$9</f>
        <v>331616.75</v>
      </c>
      <c r="AB37" s="8">
        <f>'35'!$C$10</f>
        <v>103829.55</v>
      </c>
      <c r="AC37" s="8">
        <f>'35'!$C$11</f>
        <v>85695.11</v>
      </c>
      <c r="AD37" s="8">
        <f>'35'!$C$12</f>
        <v>17834.28</v>
      </c>
      <c r="AE37" s="8">
        <f>'35'!$C$13</f>
        <v>0</v>
      </c>
      <c r="AF37" s="8">
        <f>'35'!$C$14</f>
        <v>163740.63</v>
      </c>
      <c r="AG37" s="8">
        <f>'35'!$C$15</f>
        <v>0</v>
      </c>
      <c r="AH37" s="8">
        <f>'35'!$C$16</f>
        <v>182241.33</v>
      </c>
      <c r="AI37" s="8">
        <f>'35'!$C$17</f>
        <v>0</v>
      </c>
      <c r="AJ37" s="8">
        <f>'35'!$C$18</f>
        <v>0</v>
      </c>
      <c r="AK37" s="8">
        <f>'35'!$C$19</f>
        <v>83708.13</v>
      </c>
      <c r="AL37" s="8">
        <f>'35'!$C$20</f>
        <v>123.92</v>
      </c>
      <c r="AM37" s="8">
        <f>'35'!$C$21</f>
        <v>510031</v>
      </c>
      <c r="AN37" s="8">
        <f>'35'!$C$22</f>
        <v>1727993.88</v>
      </c>
      <c r="AO37" s="8">
        <f>'35'!$C$23</f>
        <v>33630.69</v>
      </c>
      <c r="AP37" s="8">
        <f>'35'!$C$24</f>
        <v>92270.39</v>
      </c>
      <c r="AQ37" s="8">
        <f>'35'!$C$25</f>
        <v>0</v>
      </c>
      <c r="AR37" s="8">
        <f>'35'!$C$26</f>
        <v>0</v>
      </c>
      <c r="AS37" s="8">
        <f>'35'!$C$27</f>
        <v>0</v>
      </c>
      <c r="AT37" s="65">
        <f t="shared" si="13"/>
        <v>4105519.24</v>
      </c>
      <c r="AU37" s="8">
        <f>'35'!$B$31</f>
        <v>603621.00999999989</v>
      </c>
      <c r="AV37" s="8">
        <f>'35'!$B$32</f>
        <v>119103.84</v>
      </c>
      <c r="AW37" s="8">
        <f>'35'!$B$33</f>
        <v>110198.88</v>
      </c>
      <c r="AX37" s="8">
        <f>'35'!$B$34</f>
        <v>116599.32</v>
      </c>
      <c r="AY37" s="8">
        <f>'35'!$B$35</f>
        <v>14470.56</v>
      </c>
      <c r="AZ37" s="8">
        <f>'35'!$B$36</f>
        <v>4452.4799999999996</v>
      </c>
      <c r="BA37" s="8">
        <f>'35'!$B$37</f>
        <v>15898.47</v>
      </c>
      <c r="BB37" s="8">
        <f>'35'!$B$38</f>
        <v>206045.61</v>
      </c>
      <c r="BC37" s="8">
        <f>'35'!$B$39</f>
        <v>0</v>
      </c>
      <c r="BD37" s="8">
        <f>'35'!$B$40</f>
        <v>16851.849999999999</v>
      </c>
      <c r="BE37" s="8">
        <f>'35'!$B$41</f>
        <v>938231</v>
      </c>
      <c r="BF37" s="8">
        <f>'35'!$B$42</f>
        <v>110755.44</v>
      </c>
      <c r="BG37" s="8">
        <f>'35'!$B$43</f>
        <v>91554.12</v>
      </c>
      <c r="BH37" s="8">
        <f>'35'!$B$46</f>
        <v>180183.79</v>
      </c>
      <c r="BI37" s="8">
        <f>'35'!$B$44</f>
        <v>18923.04</v>
      </c>
      <c r="BJ37" s="8">
        <f>'35'!$B$45</f>
        <v>0</v>
      </c>
      <c r="BK37" s="8">
        <f>'35'!$B$47</f>
        <v>16049.92</v>
      </c>
      <c r="BL37" s="8">
        <f>'35'!$B$49</f>
        <v>0</v>
      </c>
      <c r="BM37" s="8">
        <f>'35'!$B$48</f>
        <v>198135.36</v>
      </c>
      <c r="BN37" s="8">
        <f>'35'!$B$51</f>
        <v>88027.38</v>
      </c>
      <c r="BO37" s="8">
        <f>'35'!$B$58</f>
        <v>57862.2</v>
      </c>
      <c r="BP37" s="8">
        <f>'35'!$B$53</f>
        <v>616739.12</v>
      </c>
      <c r="BQ37" s="8">
        <f>'35'!$B$54</f>
        <v>22394.22</v>
      </c>
      <c r="BR37" s="8">
        <f>'35'!$B$55</f>
        <v>38478.19</v>
      </c>
      <c r="BS37" s="8">
        <f>'35'!$B$56</f>
        <v>1702424.3</v>
      </c>
      <c r="BT37" s="8">
        <f>'35'!$B$57</f>
        <v>46406.82</v>
      </c>
      <c r="BU37" s="8">
        <f>'35'!$B$52</f>
        <v>0</v>
      </c>
      <c r="BV37" s="8">
        <f>'35'!$B$50</f>
        <v>0</v>
      </c>
      <c r="BW37" s="8">
        <f>'35'!$B$59</f>
        <v>0</v>
      </c>
      <c r="BX37" s="8">
        <f>'35'!$B$60</f>
        <v>0</v>
      </c>
      <c r="BY37" s="8">
        <f>'35'!$B$61</f>
        <v>0</v>
      </c>
      <c r="BZ37" s="55"/>
      <c r="CA37" s="65">
        <f t="shared" si="14"/>
        <v>4622506.68</v>
      </c>
      <c r="CB37" s="65">
        <f t="shared" si="15"/>
        <v>-516987.43999999948</v>
      </c>
      <c r="CD37" s="9">
        <f>CB37-'35'!$B$65</f>
        <v>0</v>
      </c>
    </row>
    <row r="38" spans="1:82" ht="15" x14ac:dyDescent="0.25">
      <c r="A38" s="14">
        <v>36</v>
      </c>
      <c r="B38" s="56" t="s">
        <v>35</v>
      </c>
      <c r="C38" s="8">
        <f>'36'!$B$7</f>
        <v>4891315.2</v>
      </c>
      <c r="D38" s="8">
        <f>'36'!$B$8</f>
        <v>677228.03</v>
      </c>
      <c r="E38" s="8">
        <f>'36'!$B$9</f>
        <v>2388038.7599999998</v>
      </c>
      <c r="F38" s="8">
        <f>'36'!$B$10</f>
        <v>751928.52</v>
      </c>
      <c r="G38" s="8">
        <f>'36'!$B$11</f>
        <v>621570.96</v>
      </c>
      <c r="H38" s="8">
        <f>'36'!$B$12</f>
        <v>128468.52</v>
      </c>
      <c r="I38" s="8">
        <f>'36'!$B$13</f>
        <v>139804.98000000001</v>
      </c>
      <c r="J38" s="8">
        <f>'36'!$B$14</f>
        <v>1021877.37</v>
      </c>
      <c r="K38" s="8">
        <f>'36'!$B$15</f>
        <v>160428</v>
      </c>
      <c r="L38" s="8">
        <f>'36'!$B$16</f>
        <v>1345161.72</v>
      </c>
      <c r="M38" s="8">
        <f>'36'!$B$17</f>
        <v>0</v>
      </c>
      <c r="N38" s="8">
        <f>'36'!$B$18</f>
        <v>750451.56</v>
      </c>
      <c r="O38" s="8">
        <f>'36'!$B$19</f>
        <v>624800.93999999994</v>
      </c>
      <c r="P38" s="8">
        <f>'36'!$B$20</f>
        <v>0</v>
      </c>
      <c r="Q38" s="8">
        <f>'36'!$B$21</f>
        <v>0</v>
      </c>
      <c r="R38" s="8">
        <f>'36'!$B$22</f>
        <v>0</v>
      </c>
      <c r="S38" s="8">
        <f>'36'!$B$23</f>
        <v>230496.12</v>
      </c>
      <c r="T38" s="8">
        <f>'36'!$B$24</f>
        <v>421041.02</v>
      </c>
      <c r="U38" s="8">
        <f>'36'!$B$25</f>
        <v>0</v>
      </c>
      <c r="V38" s="8">
        <f>'36'!$B$26</f>
        <v>0</v>
      </c>
      <c r="W38" s="8">
        <f>'36'!$B$27</f>
        <v>0</v>
      </c>
      <c r="X38" s="65">
        <f t="shared" si="12"/>
        <v>14152611.699999997</v>
      </c>
      <c r="Y38" s="8">
        <f>'36'!$C$7</f>
        <v>4785214.5900000008</v>
      </c>
      <c r="Z38" s="8">
        <f>'36'!$C$8</f>
        <v>647458.66</v>
      </c>
      <c r="AA38" s="8">
        <f>'36'!$C$9</f>
        <v>2340435.6</v>
      </c>
      <c r="AB38" s="8">
        <f>'36'!$C$10</f>
        <v>734772.11</v>
      </c>
      <c r="AC38" s="8">
        <f>'36'!$C$11</f>
        <v>607373.6</v>
      </c>
      <c r="AD38" s="8">
        <f>'36'!$C$12</f>
        <v>126386</v>
      </c>
      <c r="AE38" s="8">
        <f>'36'!$C$13</f>
        <v>137179.23000000001</v>
      </c>
      <c r="AF38" s="8">
        <f>'36'!$C$14</f>
        <v>979803.18</v>
      </c>
      <c r="AG38" s="8">
        <f>'36'!$C$15</f>
        <v>160428</v>
      </c>
      <c r="AH38" s="8">
        <f>'36'!$C$16</f>
        <v>1305245.78</v>
      </c>
      <c r="AI38" s="8">
        <f>'36'!$C$17</f>
        <v>0</v>
      </c>
      <c r="AJ38" s="8">
        <f>'36'!$C$18</f>
        <v>742011.26</v>
      </c>
      <c r="AK38" s="8">
        <f>'36'!$C$19</f>
        <v>622232.68999999994</v>
      </c>
      <c r="AL38" s="8">
        <f>'36'!$C$20</f>
        <v>547.17999999999995</v>
      </c>
      <c r="AM38" s="8">
        <f>'36'!$C$21</f>
        <v>113838.3</v>
      </c>
      <c r="AN38" s="8">
        <f>'36'!$C$22</f>
        <v>239973.55</v>
      </c>
      <c r="AO38" s="8">
        <f>'36'!$C$23</f>
        <v>225583.01</v>
      </c>
      <c r="AP38" s="8">
        <f>'36'!$C$24</f>
        <v>363825.18</v>
      </c>
      <c r="AQ38" s="8">
        <f>'36'!$C$25</f>
        <v>0</v>
      </c>
      <c r="AR38" s="8">
        <f>'36'!$C$26</f>
        <v>0</v>
      </c>
      <c r="AS38" s="8">
        <f>'36'!$C$27</f>
        <v>0</v>
      </c>
      <c r="AT38" s="65">
        <f t="shared" si="13"/>
        <v>14132307.92</v>
      </c>
      <c r="AU38" s="8">
        <f>'36'!$B$31</f>
        <v>4350409.91</v>
      </c>
      <c r="AV38" s="8">
        <f>'36'!$B$32</f>
        <v>808611.83999999997</v>
      </c>
      <c r="AW38" s="8">
        <f>'36'!$B$33</f>
        <v>748154.88</v>
      </c>
      <c r="AX38" s="8">
        <f>'36'!$B$34</f>
        <v>791608.31999999995</v>
      </c>
      <c r="AY38" s="8">
        <f>'36'!$B$35</f>
        <v>98242.559999999998</v>
      </c>
      <c r="AZ38" s="8">
        <f>'36'!$B$36</f>
        <v>30228.48</v>
      </c>
      <c r="BA38" s="8">
        <f>'36'!$B$37</f>
        <v>95390.82</v>
      </c>
      <c r="BB38" s="8">
        <f>'36'!$B$38</f>
        <v>1560940.57</v>
      </c>
      <c r="BC38" s="8">
        <f>'36'!$B$39</f>
        <v>0</v>
      </c>
      <c r="BD38" s="8">
        <f>'36'!$B$40</f>
        <v>217232.44</v>
      </c>
      <c r="BE38" s="8">
        <f>'36'!$B$41</f>
        <v>1499100</v>
      </c>
      <c r="BF38" s="8">
        <f>'36'!$B$42</f>
        <v>751933.43999999994</v>
      </c>
      <c r="BG38" s="8">
        <f>'36'!$B$43</f>
        <v>621573.12</v>
      </c>
      <c r="BH38" s="8">
        <f>'36'!$B$46</f>
        <v>1077321.2</v>
      </c>
      <c r="BI38" s="8">
        <f>'36'!$B$44</f>
        <v>128471.03999999999</v>
      </c>
      <c r="BJ38" s="8">
        <f>'36'!$B$45</f>
        <v>158699.51999999999</v>
      </c>
      <c r="BK38" s="8">
        <f>'36'!$B$47</f>
        <v>4012.48</v>
      </c>
      <c r="BL38" s="8">
        <f>'36'!$B$49</f>
        <v>0</v>
      </c>
      <c r="BM38" s="8">
        <f>'36'!$B$48</f>
        <v>1345167.3600000001</v>
      </c>
      <c r="BN38" s="8">
        <f>'36'!$B$51</f>
        <v>598165.26</v>
      </c>
      <c r="BO38" s="8">
        <f>'36'!$B$58</f>
        <v>95870.16</v>
      </c>
      <c r="BP38" s="8">
        <f>'36'!$B$53</f>
        <v>-80108.67</v>
      </c>
      <c r="BQ38" s="8">
        <f>'36'!$B$54</f>
        <v>140954.82</v>
      </c>
      <c r="BR38" s="8">
        <f>'36'!$B$55</f>
        <v>243967.85</v>
      </c>
      <c r="BS38" s="8">
        <f>'36'!$B$56</f>
        <v>210803.9</v>
      </c>
      <c r="BT38" s="8">
        <f>'36'!$B$57</f>
        <v>292305.36</v>
      </c>
      <c r="BU38" s="8">
        <f>'36'!$B$52</f>
        <v>0</v>
      </c>
      <c r="BV38" s="8">
        <f>'36'!$B$50</f>
        <v>588233.75</v>
      </c>
      <c r="BW38" s="8">
        <f>'36'!$B$59</f>
        <v>0</v>
      </c>
      <c r="BX38" s="8">
        <f>'36'!$B$60</f>
        <v>0</v>
      </c>
      <c r="BY38" s="8">
        <f>'36'!$B$61</f>
        <v>0</v>
      </c>
      <c r="BZ38" s="8">
        <f>'36'!$B$62</f>
        <v>435046.46</v>
      </c>
      <c r="CA38" s="65">
        <f t="shared" si="14"/>
        <v>11784698.93</v>
      </c>
      <c r="CB38" s="65">
        <f t="shared" si="15"/>
        <v>2347608.9900000002</v>
      </c>
      <c r="CD38" s="9">
        <f>CB38-'36'!$B$65</f>
        <v>0</v>
      </c>
    </row>
    <row r="39" spans="1:82" ht="15" x14ac:dyDescent="0.25">
      <c r="A39" s="7">
        <v>37</v>
      </c>
      <c r="B39" s="54" t="s">
        <v>36</v>
      </c>
      <c r="C39" s="8">
        <f>'37'!$B$7</f>
        <v>730097.46</v>
      </c>
      <c r="D39" s="8">
        <f>'37'!$B$8</f>
        <v>92362.23</v>
      </c>
      <c r="E39" s="8">
        <f>'37'!$B$9</f>
        <v>356447.64</v>
      </c>
      <c r="F39" s="8">
        <f>'37'!$B$10</f>
        <v>112236.54</v>
      </c>
      <c r="G39" s="8">
        <f>'37'!$B$11</f>
        <v>92778.72</v>
      </c>
      <c r="H39" s="8">
        <f>'37'!$B$12</f>
        <v>19175.400000000001</v>
      </c>
      <c r="I39" s="8">
        <f>'37'!$B$13</f>
        <v>0</v>
      </c>
      <c r="J39" s="8">
        <f>'37'!$B$14</f>
        <v>171702</v>
      </c>
      <c r="K39" s="8">
        <f>'37'!$B$15</f>
        <v>55332</v>
      </c>
      <c r="L39" s="8">
        <f>'37'!$B$16</f>
        <v>200783.28</v>
      </c>
      <c r="M39" s="8">
        <f>'37'!$B$17</f>
        <v>0</v>
      </c>
      <c r="N39" s="8">
        <f>'37'!$B$18</f>
        <v>271449.78000000003</v>
      </c>
      <c r="O39" s="8">
        <f>'37'!$B$19</f>
        <v>71731.679999999993</v>
      </c>
      <c r="P39" s="8">
        <f>'37'!$B$20</f>
        <v>0</v>
      </c>
      <c r="Q39" s="8">
        <f>'37'!$B$21</f>
        <v>578378.94999999995</v>
      </c>
      <c r="R39" s="8">
        <f>'37'!$B$22</f>
        <v>2060283.75</v>
      </c>
      <c r="S39" s="8">
        <f>'37'!$B$23</f>
        <v>34404.959999999999</v>
      </c>
      <c r="T39" s="8">
        <f>'37'!$B$24</f>
        <v>98539.39</v>
      </c>
      <c r="U39" s="8">
        <f>'37'!$B$25</f>
        <v>6421.68</v>
      </c>
      <c r="V39" s="8">
        <f>'37'!$B$26</f>
        <v>17845.259999999998</v>
      </c>
      <c r="W39" s="8">
        <f>'37'!$B$27</f>
        <v>0</v>
      </c>
      <c r="X39" s="65">
        <f t="shared" si="12"/>
        <v>4969970.7199999988</v>
      </c>
      <c r="Y39" s="8">
        <f>'37'!$C$7</f>
        <v>704230.05</v>
      </c>
      <c r="Z39" s="8">
        <f>'37'!$C$8</f>
        <v>87908.15</v>
      </c>
      <c r="AA39" s="8">
        <f>'37'!$C$9</f>
        <v>343959.91</v>
      </c>
      <c r="AB39" s="8">
        <f>'37'!$C$10</f>
        <v>108206.88</v>
      </c>
      <c r="AC39" s="8">
        <f>'37'!$C$11</f>
        <v>89456.28</v>
      </c>
      <c r="AD39" s="8">
        <f>'37'!$C$12</f>
        <v>18514.689999999999</v>
      </c>
      <c r="AE39" s="8">
        <f>'37'!$C$13</f>
        <v>21.18</v>
      </c>
      <c r="AF39" s="8">
        <f>'37'!$C$14</f>
        <v>164528.20000000001</v>
      </c>
      <c r="AG39" s="8">
        <f>'37'!$C$15</f>
        <v>55332</v>
      </c>
      <c r="AH39" s="8">
        <f>'37'!$C$16</f>
        <v>193169.01</v>
      </c>
      <c r="AI39" s="8">
        <f>'37'!$C$17</f>
        <v>0</v>
      </c>
      <c r="AJ39" s="8">
        <f>'37'!$C$18</f>
        <v>266602.26</v>
      </c>
      <c r="AK39" s="8">
        <f>'37'!$C$19</f>
        <v>66584.89</v>
      </c>
      <c r="AL39" s="8">
        <f>'37'!$C$20</f>
        <v>0</v>
      </c>
      <c r="AM39" s="8">
        <f>'37'!$C$21</f>
        <v>540865.09</v>
      </c>
      <c r="AN39" s="8">
        <f>'37'!$C$22</f>
        <v>1938739.58</v>
      </c>
      <c r="AO39" s="8">
        <f>'37'!$C$23</f>
        <v>33256.400000000001</v>
      </c>
      <c r="AP39" s="8">
        <f>'37'!$C$24</f>
        <v>71400.33</v>
      </c>
      <c r="AQ39" s="8">
        <f>'37'!$C$25</f>
        <v>6421.68</v>
      </c>
      <c r="AR39" s="8">
        <f>'37'!$C$26</f>
        <v>32683.16</v>
      </c>
      <c r="AS39" s="8">
        <f>'37'!$C$27</f>
        <v>0</v>
      </c>
      <c r="AT39" s="65">
        <f t="shared" si="13"/>
        <v>4721879.74</v>
      </c>
      <c r="AU39" s="8">
        <f>'37'!$B$31</f>
        <v>673495.1</v>
      </c>
      <c r="AV39" s="8">
        <f>'37'!$B$32</f>
        <v>120696</v>
      </c>
      <c r="AW39" s="8">
        <f>'37'!$B$33</f>
        <v>111672</v>
      </c>
      <c r="AX39" s="8">
        <f>'37'!$B$34</f>
        <v>118158</v>
      </c>
      <c r="AY39" s="8">
        <f>'37'!$B$35</f>
        <v>14664</v>
      </c>
      <c r="AZ39" s="8">
        <f>'37'!$B$36</f>
        <v>4512</v>
      </c>
      <c r="BA39" s="8">
        <f>'37'!$B$37</f>
        <v>15898.47</v>
      </c>
      <c r="BB39" s="8">
        <f>'37'!$B$38</f>
        <v>270992.73</v>
      </c>
      <c r="BC39" s="8">
        <f>'37'!$B$39</f>
        <v>0</v>
      </c>
      <c r="BD39" s="8">
        <f>'37'!$B$40</f>
        <v>16901.900000000001</v>
      </c>
      <c r="BE39" s="8">
        <f>'37'!$B$41</f>
        <v>759994</v>
      </c>
      <c r="BF39" s="8">
        <f>'37'!$B$42</f>
        <v>112236</v>
      </c>
      <c r="BG39" s="8">
        <f>'37'!$B$43</f>
        <v>92778</v>
      </c>
      <c r="BH39" s="8">
        <f>'37'!$B$46</f>
        <v>180183.79</v>
      </c>
      <c r="BI39" s="8">
        <f>'37'!$B$44</f>
        <v>19176</v>
      </c>
      <c r="BJ39" s="8">
        <f>'37'!$B$45</f>
        <v>0</v>
      </c>
      <c r="BK39" s="8">
        <f>'37'!$B$47</f>
        <v>0</v>
      </c>
      <c r="BL39" s="8">
        <f>'37'!$B$49</f>
        <v>0</v>
      </c>
      <c r="BM39" s="8">
        <f>'37'!$B$48</f>
        <v>200784</v>
      </c>
      <c r="BN39" s="8">
        <f>'37'!$B$51</f>
        <v>72775.08</v>
      </c>
      <c r="BO39" s="8">
        <f>'37'!$B$58</f>
        <v>33818.639999999999</v>
      </c>
      <c r="BP39" s="8">
        <f>'37'!$B$53</f>
        <v>651335.46</v>
      </c>
      <c r="BQ39" s="8">
        <f>'37'!$B$54</f>
        <v>19202.939999999999</v>
      </c>
      <c r="BR39" s="8">
        <f>'37'!$B$55</f>
        <v>33280.769999999997</v>
      </c>
      <c r="BS39" s="8">
        <f>'37'!$B$56</f>
        <v>1985131.02</v>
      </c>
      <c r="BT39" s="8">
        <f>'37'!$B$57</f>
        <v>39878.519999999997</v>
      </c>
      <c r="BU39" s="8">
        <f>'37'!$B$52</f>
        <v>0</v>
      </c>
      <c r="BV39" s="8">
        <f>'37'!$B$50</f>
        <v>56076</v>
      </c>
      <c r="BW39" s="8">
        <f>'37'!$B$59</f>
        <v>0</v>
      </c>
      <c r="BX39" s="8">
        <f>'37'!$B$60</f>
        <v>0</v>
      </c>
      <c r="BY39" s="8">
        <f>'37'!$B$61</f>
        <v>0</v>
      </c>
      <c r="BZ39" s="8">
        <f>'37'!$B$62</f>
        <v>87437.119999999995</v>
      </c>
      <c r="CA39" s="65">
        <f t="shared" si="14"/>
        <v>4925220.21</v>
      </c>
      <c r="CB39" s="65">
        <f t="shared" si="15"/>
        <v>-203340.46999999974</v>
      </c>
      <c r="CD39" s="9">
        <f>CB39-'37'!$B$65</f>
        <v>0</v>
      </c>
    </row>
    <row r="40" spans="1:82" ht="15" x14ac:dyDescent="0.25">
      <c r="A40" s="14">
        <v>38</v>
      </c>
      <c r="B40" s="54" t="s">
        <v>37</v>
      </c>
      <c r="C40" s="8">
        <f>'38'!$B$7</f>
        <v>6012154.3600000003</v>
      </c>
      <c r="D40" s="8">
        <f>'38'!$B$8</f>
        <v>967679.51</v>
      </c>
      <c r="E40" s="8">
        <f>'38'!$B$9</f>
        <v>2933964.59</v>
      </c>
      <c r="F40" s="8">
        <f>'38'!$B$10</f>
        <v>924590.8</v>
      </c>
      <c r="G40" s="8">
        <f>'38'!$B$11</f>
        <v>763242.35</v>
      </c>
      <c r="H40" s="8">
        <f>'38'!$B$12</f>
        <v>157407.48000000001</v>
      </c>
      <c r="I40" s="8">
        <f>'38'!$B$13</f>
        <v>0</v>
      </c>
      <c r="J40" s="8">
        <f>'38'!$B$14</f>
        <v>1847214.56</v>
      </c>
      <c r="K40" s="8">
        <f>'38'!$B$15</f>
        <v>1777318</v>
      </c>
      <c r="L40" s="8">
        <f>'38'!$B$16</f>
        <v>1656828.46</v>
      </c>
      <c r="M40" s="8">
        <f>'38'!$B$17</f>
        <v>0</v>
      </c>
      <c r="N40" s="8">
        <f>'38'!$B$18</f>
        <v>0</v>
      </c>
      <c r="O40" s="8">
        <f>'38'!$B$19</f>
        <v>786195.07</v>
      </c>
      <c r="P40" s="8">
        <f>'38'!$B$20</f>
        <v>0</v>
      </c>
      <c r="Q40" s="8">
        <f>'38'!$B$21</f>
        <v>4583221.34</v>
      </c>
      <c r="R40" s="8">
        <f>'38'!$B$22</f>
        <v>15953161.289999999</v>
      </c>
      <c r="S40" s="8">
        <f>'38'!$B$23</f>
        <v>282816.15999999997</v>
      </c>
      <c r="T40" s="8">
        <f>'38'!$B$24</f>
        <v>795027.6</v>
      </c>
      <c r="U40" s="8">
        <f>'38'!$B$25</f>
        <v>158086.53</v>
      </c>
      <c r="V40" s="8">
        <f>'38'!$B$26</f>
        <v>686567.11</v>
      </c>
      <c r="W40" s="8">
        <f>'38'!$B$27</f>
        <v>0</v>
      </c>
      <c r="X40" s="65">
        <f t="shared" si="12"/>
        <v>40285475.210000001</v>
      </c>
      <c r="Y40" s="8">
        <f>'38'!$C$7</f>
        <v>5990876.1799999997</v>
      </c>
      <c r="Z40" s="8">
        <f>'38'!$C$8</f>
        <v>937798.09</v>
      </c>
      <c r="AA40" s="8">
        <f>'38'!$C$9</f>
        <v>2930907.9</v>
      </c>
      <c r="AB40" s="8">
        <f>'38'!$C$10</f>
        <v>919966.13</v>
      </c>
      <c r="AC40" s="8">
        <f>'38'!$C$11</f>
        <v>759569.8</v>
      </c>
      <c r="AD40" s="8">
        <f>'38'!$C$12</f>
        <v>158146.21</v>
      </c>
      <c r="AE40" s="8">
        <f>'38'!$C$13</f>
        <v>0</v>
      </c>
      <c r="AF40" s="8">
        <f>'38'!$C$14</f>
        <v>1801293.94</v>
      </c>
      <c r="AG40" s="8">
        <f>'38'!$C$15</f>
        <v>1524701</v>
      </c>
      <c r="AH40" s="8">
        <f>'38'!$C$16</f>
        <v>1632985.73</v>
      </c>
      <c r="AI40" s="8">
        <f>'38'!$C$17</f>
        <v>0</v>
      </c>
      <c r="AJ40" s="8">
        <f>'38'!$C$18</f>
        <v>0</v>
      </c>
      <c r="AK40" s="8">
        <f>'38'!$C$19</f>
        <v>788536.22</v>
      </c>
      <c r="AL40" s="8">
        <f>'38'!$C$20</f>
        <v>40.4</v>
      </c>
      <c r="AM40" s="8">
        <f>'38'!$C$21</f>
        <v>4455238.1399999997</v>
      </c>
      <c r="AN40" s="8">
        <f>'38'!$C$22</f>
        <v>15297082.98</v>
      </c>
      <c r="AO40" s="8">
        <f>'38'!$C$23</f>
        <v>283125.27</v>
      </c>
      <c r="AP40" s="8">
        <f>'38'!$C$24</f>
        <v>773918.6</v>
      </c>
      <c r="AQ40" s="8">
        <f>'38'!$C$25</f>
        <v>111458.45</v>
      </c>
      <c r="AR40" s="8">
        <f>'38'!$C$26</f>
        <v>672957.91</v>
      </c>
      <c r="AS40" s="8">
        <f>'38'!$C$27</f>
        <v>0</v>
      </c>
      <c r="AT40" s="65">
        <f t="shared" si="13"/>
        <v>39038602.950000003</v>
      </c>
      <c r="AU40" s="8">
        <f>'38'!$B$31</f>
        <v>5842557.2800000003</v>
      </c>
      <c r="AV40" s="8">
        <f>'38'!$B$32</f>
        <v>998027.52</v>
      </c>
      <c r="AW40" s="8">
        <f>'38'!$B$33</f>
        <v>923408.64</v>
      </c>
      <c r="AX40" s="8">
        <f>'38'!$B$34</f>
        <v>977040.96</v>
      </c>
      <c r="AY40" s="8">
        <f>'38'!$B$35</f>
        <v>121255.67999999999</v>
      </c>
      <c r="AZ40" s="8">
        <f>'38'!$B$36</f>
        <v>37309.440000000002</v>
      </c>
      <c r="BA40" s="8">
        <f>'38'!$B$37</f>
        <v>218036.16</v>
      </c>
      <c r="BB40" s="8">
        <f>'38'!$B$38</f>
        <v>2258513.17</v>
      </c>
      <c r="BC40" s="8">
        <f>'38'!$B$39</f>
        <v>7678.08</v>
      </c>
      <c r="BD40" s="8">
        <f>'38'!$B$40</f>
        <v>301287.63</v>
      </c>
      <c r="BE40" s="8">
        <f>'38'!$B$41</f>
        <v>5595085</v>
      </c>
      <c r="BF40" s="8">
        <f>'38'!$B$42</f>
        <v>928072.32</v>
      </c>
      <c r="BG40" s="8">
        <f>'38'!$B$43</f>
        <v>767175.36</v>
      </c>
      <c r="BH40" s="8">
        <f>'38'!$B$46</f>
        <v>1826452.33</v>
      </c>
      <c r="BI40" s="8">
        <f>'38'!$B$44</f>
        <v>158565.12</v>
      </c>
      <c r="BJ40" s="8">
        <f>'38'!$B$45</f>
        <v>0</v>
      </c>
      <c r="BK40" s="8">
        <f>'38'!$B$47</f>
        <v>75234</v>
      </c>
      <c r="BL40" s="8">
        <f>'38'!$B$49</f>
        <v>0</v>
      </c>
      <c r="BM40" s="8">
        <f>'38'!$B$48</f>
        <v>1660270.08</v>
      </c>
      <c r="BN40" s="8">
        <f>'38'!$B$51</f>
        <v>839829.94</v>
      </c>
      <c r="BO40" s="8">
        <f>'38'!$B$58</f>
        <v>324382.32</v>
      </c>
      <c r="BP40" s="8">
        <f>'38'!$B$53</f>
        <v>4400646.68</v>
      </c>
      <c r="BQ40" s="8">
        <f>'38'!$B$54</f>
        <v>201430.17</v>
      </c>
      <c r="BR40" s="8">
        <f>'38'!$B$55</f>
        <v>348894.8</v>
      </c>
      <c r="BS40" s="8">
        <f>'38'!$B$56</f>
        <v>15533321.199999999</v>
      </c>
      <c r="BT40" s="8">
        <f>'38'!$B$57</f>
        <v>417354.54</v>
      </c>
      <c r="BU40" s="8">
        <f>'38'!$B$52</f>
        <v>0</v>
      </c>
      <c r="BV40" s="8">
        <f>'38'!$B$50</f>
        <v>0</v>
      </c>
      <c r="BW40" s="8">
        <f>'38'!$B$59</f>
        <v>360480</v>
      </c>
      <c r="BX40" s="8">
        <f>'38'!$B$60</f>
        <v>71237.84</v>
      </c>
      <c r="BY40" s="8">
        <f>'38'!$B$61</f>
        <v>0</v>
      </c>
      <c r="BZ40" s="55"/>
      <c r="CA40" s="65">
        <f t="shared" si="14"/>
        <v>38383309.470000006</v>
      </c>
      <c r="CB40" s="65">
        <f t="shared" si="15"/>
        <v>655293.47999999672</v>
      </c>
      <c r="CD40" s="9">
        <f>CB40-'38'!$B$65</f>
        <v>0</v>
      </c>
    </row>
    <row r="41" spans="1:82" ht="15" x14ac:dyDescent="0.25">
      <c r="A41" s="7">
        <v>39</v>
      </c>
      <c r="B41" s="54" t="s">
        <v>38</v>
      </c>
      <c r="C41" s="8">
        <f>'39'!$B$7</f>
        <v>10429570.529999999</v>
      </c>
      <c r="D41" s="8">
        <f>'39'!$B$8</f>
        <v>1624534.07</v>
      </c>
      <c r="E41" s="8">
        <f>'39'!$B$9</f>
        <v>5091574.1900000004</v>
      </c>
      <c r="F41" s="8">
        <f>'39'!$B$10</f>
        <v>1603376.34</v>
      </c>
      <c r="G41" s="8">
        <f>'39'!$B$11</f>
        <v>1325397.33</v>
      </c>
      <c r="H41" s="8">
        <f>'39'!$B$12</f>
        <v>273819.09999999998</v>
      </c>
      <c r="I41" s="8">
        <f>'39'!$B$13</f>
        <v>0</v>
      </c>
      <c r="J41" s="8">
        <f>'39'!$B$14</f>
        <v>2244738.75</v>
      </c>
      <c r="K41" s="8">
        <f>'39'!$B$15</f>
        <v>385130</v>
      </c>
      <c r="L41" s="8">
        <f>'39'!$B$16</f>
        <v>2867350.99</v>
      </c>
      <c r="M41" s="8">
        <f>'39'!$B$17</f>
        <v>0</v>
      </c>
      <c r="N41" s="8">
        <f>'39'!$B$18</f>
        <v>0</v>
      </c>
      <c r="O41" s="8">
        <f>'39'!$B$19</f>
        <v>1424348.15</v>
      </c>
      <c r="P41" s="8">
        <f>'39'!$B$20</f>
        <v>-108.33</v>
      </c>
      <c r="Q41" s="8">
        <f>'39'!$B$21</f>
        <v>8440525.8499999996</v>
      </c>
      <c r="R41" s="8">
        <f>'39'!$B$22</f>
        <v>26725476.149999999</v>
      </c>
      <c r="S41" s="8">
        <f>'39'!$B$23</f>
        <v>491407.15</v>
      </c>
      <c r="T41" s="8">
        <f>'39'!$B$24</f>
        <v>1666640.79</v>
      </c>
      <c r="U41" s="8">
        <f>'39'!$B$25</f>
        <v>8812.34</v>
      </c>
      <c r="V41" s="8">
        <f>'39'!$B$26</f>
        <v>0</v>
      </c>
      <c r="W41" s="8">
        <f>'39'!$B$27</f>
        <v>989289.9</v>
      </c>
      <c r="X41" s="65">
        <f t="shared" si="12"/>
        <v>65591883.300000004</v>
      </c>
      <c r="Y41" s="8">
        <f>'39'!$C$7</f>
        <v>10173797.939999999</v>
      </c>
      <c r="Z41" s="8">
        <f>'39'!$C$8</f>
        <v>1553607.65</v>
      </c>
      <c r="AA41" s="8">
        <f>'39'!$C$9</f>
        <v>4975062.03</v>
      </c>
      <c r="AB41" s="8">
        <f>'39'!$C$10</f>
        <v>1562651.01</v>
      </c>
      <c r="AC41" s="8">
        <f>'39'!$C$11</f>
        <v>1291688.1499999999</v>
      </c>
      <c r="AD41" s="8">
        <f>'39'!$C$12</f>
        <v>268806.99</v>
      </c>
      <c r="AE41" s="8">
        <f>'39'!$C$13</f>
        <v>0</v>
      </c>
      <c r="AF41" s="8">
        <f>'39'!$C$14</f>
        <v>2152628.31</v>
      </c>
      <c r="AG41" s="8">
        <f>'39'!$C$15</f>
        <v>248879</v>
      </c>
      <c r="AH41" s="8">
        <f>'39'!$C$16</f>
        <v>2776291.24</v>
      </c>
      <c r="AI41" s="8">
        <f>'39'!$C$17</f>
        <v>0</v>
      </c>
      <c r="AJ41" s="8">
        <f>'39'!$C$18</f>
        <v>0</v>
      </c>
      <c r="AK41" s="8">
        <f>'39'!$C$19</f>
        <v>1402418.67</v>
      </c>
      <c r="AL41" s="8">
        <f>'39'!$C$20</f>
        <v>82.42</v>
      </c>
      <c r="AM41" s="8">
        <f>'39'!$C$21</f>
        <v>7942427.6600000001</v>
      </c>
      <c r="AN41" s="8">
        <f>'39'!$C$22</f>
        <v>25458582.800000001</v>
      </c>
      <c r="AO41" s="8">
        <f>'39'!$C$23</f>
        <v>479983.45</v>
      </c>
      <c r="AP41" s="8">
        <f>'39'!$C$24</f>
        <v>1503702.44</v>
      </c>
      <c r="AQ41" s="8">
        <f>'39'!$C$25</f>
        <v>8812.34</v>
      </c>
      <c r="AR41" s="8">
        <f>'39'!$C$26</f>
        <v>0</v>
      </c>
      <c r="AS41" s="8">
        <f>'39'!$C$27</f>
        <v>874402.3</v>
      </c>
      <c r="AT41" s="65">
        <f t="shared" si="13"/>
        <v>62673824.400000006</v>
      </c>
      <c r="AU41" s="8">
        <f>'39'!$B$31</f>
        <v>10275513.67</v>
      </c>
      <c r="AV41" s="8">
        <f>'39'!$B$32</f>
        <v>1725464.88</v>
      </c>
      <c r="AW41" s="8">
        <f>'39'!$B$33</f>
        <v>1596458.16</v>
      </c>
      <c r="AX41" s="8">
        <f>'39'!$B$34</f>
        <v>1689181.74</v>
      </c>
      <c r="AY41" s="8">
        <f>'39'!$B$35</f>
        <v>209635.92</v>
      </c>
      <c r="AZ41" s="8">
        <f>'39'!$B$36</f>
        <v>64503.360000000001</v>
      </c>
      <c r="BA41" s="8">
        <f>'39'!$B$37</f>
        <v>152171.07</v>
      </c>
      <c r="BB41" s="8">
        <f>'39'!$B$38</f>
        <v>4622747.09</v>
      </c>
      <c r="BC41" s="8">
        <f>'39'!$B$39</f>
        <v>0</v>
      </c>
      <c r="BD41" s="8">
        <f>'39'!$B$40</f>
        <v>215351.45</v>
      </c>
      <c r="BE41" s="8">
        <f>'39'!$B$41</f>
        <v>1427314</v>
      </c>
      <c r="BF41" s="8">
        <f>'39'!$B$42</f>
        <v>1604521.08</v>
      </c>
      <c r="BG41" s="8">
        <f>'39'!$B$43</f>
        <v>1326350.3400000001</v>
      </c>
      <c r="BH41" s="8">
        <f>'39'!$B$46</f>
        <v>2294961.52</v>
      </c>
      <c r="BI41" s="8">
        <f>'39'!$B$44</f>
        <v>274139.28000000003</v>
      </c>
      <c r="BJ41" s="8">
        <f>'39'!$B$45</f>
        <v>0</v>
      </c>
      <c r="BK41" s="8">
        <f>'39'!$B$47</f>
        <v>108336.96000000001</v>
      </c>
      <c r="BL41" s="8">
        <f>'39'!$B$49</f>
        <v>0</v>
      </c>
      <c r="BM41" s="8">
        <f>'39'!$B$48</f>
        <v>2870399.52</v>
      </c>
      <c r="BN41" s="8">
        <f>'39'!$B$51</f>
        <v>1434163.72</v>
      </c>
      <c r="BO41" s="8">
        <f>'39'!$B$58</f>
        <v>200423.04000000001</v>
      </c>
      <c r="BP41" s="8">
        <f>'39'!$B$53</f>
        <v>9195481.6799999997</v>
      </c>
      <c r="BQ41" s="8">
        <f>'39'!$B$54</f>
        <v>338285.3</v>
      </c>
      <c r="BR41" s="8">
        <f>'39'!$B$55</f>
        <v>585292.03</v>
      </c>
      <c r="BS41" s="8">
        <f>'39'!$B$56</f>
        <v>25590784.09</v>
      </c>
      <c r="BT41" s="8">
        <f>'39'!$B$57</f>
        <v>700956.74</v>
      </c>
      <c r="BU41" s="8">
        <f>'39'!$B$52</f>
        <v>-108.33</v>
      </c>
      <c r="BV41" s="8">
        <f>'39'!$B$50</f>
        <v>0</v>
      </c>
      <c r="BW41" s="8">
        <f>'39'!$B$59</f>
        <v>0</v>
      </c>
      <c r="BX41" s="8">
        <f>'39'!$B$60</f>
        <v>39901.17</v>
      </c>
      <c r="BY41" s="8">
        <f>'39'!$B$61</f>
        <v>989289.9</v>
      </c>
      <c r="BZ41" s="55"/>
      <c r="CA41" s="65">
        <f t="shared" si="14"/>
        <v>57631471.640000001</v>
      </c>
      <c r="CB41" s="65">
        <f t="shared" si="15"/>
        <v>5042352.7600000054</v>
      </c>
      <c r="CD41" s="9">
        <f>CB41-'39'!$B$65</f>
        <v>0</v>
      </c>
    </row>
    <row r="42" spans="1:82" ht="15" x14ac:dyDescent="0.25">
      <c r="A42" s="14">
        <v>40</v>
      </c>
      <c r="B42" s="54" t="s">
        <v>39</v>
      </c>
      <c r="C42" s="8">
        <f>'40'!$B$7</f>
        <v>2592694.7599999998</v>
      </c>
      <c r="D42" s="8">
        <f>'40'!$B$8</f>
        <v>245517.34</v>
      </c>
      <c r="E42" s="8">
        <f>'40'!$B$9</f>
        <v>1265805.76</v>
      </c>
      <c r="F42" s="8">
        <f>'40'!$B$10</f>
        <v>398567.86</v>
      </c>
      <c r="G42" s="8">
        <f>'40'!$B$11</f>
        <v>329470.08000000002</v>
      </c>
      <c r="H42" s="8">
        <f>'40'!$B$12</f>
        <v>156.06</v>
      </c>
      <c r="I42" s="8">
        <f>'40'!$B$13</f>
        <v>0</v>
      </c>
      <c r="J42" s="8">
        <f>'40'!$B$14</f>
        <v>660093.97</v>
      </c>
      <c r="K42" s="8">
        <f>'40'!$B$15</f>
        <v>800</v>
      </c>
      <c r="L42" s="8">
        <f>'40'!$B$16</f>
        <v>713009.7</v>
      </c>
      <c r="M42" s="8">
        <f>'40'!$B$17</f>
        <v>0</v>
      </c>
      <c r="N42" s="8">
        <f>'40'!$B$18</f>
        <v>0</v>
      </c>
      <c r="O42" s="8">
        <f>'40'!$B$19</f>
        <v>285148.09000000003</v>
      </c>
      <c r="P42" s="8">
        <f>'40'!$B$20</f>
        <v>0</v>
      </c>
      <c r="Q42" s="8">
        <f>'40'!$B$21</f>
        <v>2146300.1</v>
      </c>
      <c r="R42" s="8">
        <f>'40'!$B$22</f>
        <v>7022536.5999999996</v>
      </c>
      <c r="S42" s="8">
        <f>'40'!$B$23</f>
        <v>122175.93</v>
      </c>
      <c r="T42" s="8">
        <f>'40'!$B$24</f>
        <v>418759.96</v>
      </c>
      <c r="U42" s="8">
        <f>'40'!$B$25</f>
        <v>4406.17</v>
      </c>
      <c r="V42" s="8">
        <f>'40'!$B$26</f>
        <v>11610.36</v>
      </c>
      <c r="W42" s="8">
        <f>'40'!$B$27</f>
        <v>0</v>
      </c>
      <c r="X42" s="65">
        <f t="shared" si="12"/>
        <v>16217052.739999998</v>
      </c>
      <c r="Y42" s="8">
        <f>'40'!$C$7</f>
        <v>2615426.0099999998</v>
      </c>
      <c r="Z42" s="8">
        <f>'40'!$C$8</f>
        <v>237706.29</v>
      </c>
      <c r="AA42" s="8">
        <f>'40'!$C$9</f>
        <v>1284266.26</v>
      </c>
      <c r="AB42" s="8">
        <f>'40'!$C$10</f>
        <v>401370.85</v>
      </c>
      <c r="AC42" s="8">
        <f>'40'!$C$11</f>
        <v>331613.89</v>
      </c>
      <c r="AD42" s="8">
        <f>'40'!$C$12</f>
        <v>156.06</v>
      </c>
      <c r="AE42" s="8">
        <f>'40'!$C$13</f>
        <v>0</v>
      </c>
      <c r="AF42" s="8">
        <f>'40'!$C$14</f>
        <v>654452.25</v>
      </c>
      <c r="AG42" s="8">
        <f>'40'!$C$15</f>
        <v>800</v>
      </c>
      <c r="AH42" s="8">
        <f>'40'!$C$16</f>
        <v>703512.73</v>
      </c>
      <c r="AI42" s="8">
        <f>'40'!$C$17</f>
        <v>0</v>
      </c>
      <c r="AJ42" s="8">
        <f>'40'!$C$18</f>
        <v>0</v>
      </c>
      <c r="AK42" s="8">
        <f>'40'!$C$19</f>
        <v>292096.57</v>
      </c>
      <c r="AL42" s="8">
        <f>'40'!$C$20</f>
        <v>0</v>
      </c>
      <c r="AM42" s="8">
        <f>'40'!$C$21</f>
        <v>2148179.44</v>
      </c>
      <c r="AN42" s="8">
        <f>'40'!$C$22</f>
        <v>7004874.9299999997</v>
      </c>
      <c r="AO42" s="8">
        <f>'40'!$C$23</f>
        <v>123947.1</v>
      </c>
      <c r="AP42" s="8">
        <f>'40'!$C$24</f>
        <v>365327.13</v>
      </c>
      <c r="AQ42" s="8">
        <f>'40'!$C$25</f>
        <v>4406.17</v>
      </c>
      <c r="AR42" s="8">
        <f>'40'!$C$26</f>
        <v>14673.75</v>
      </c>
      <c r="AS42" s="8">
        <f>'40'!$C$27</f>
        <v>0</v>
      </c>
      <c r="AT42" s="65">
        <f t="shared" si="13"/>
        <v>16182809.429999998</v>
      </c>
      <c r="AU42" s="8">
        <f>'40'!$B$31</f>
        <v>2574014.9400000004</v>
      </c>
      <c r="AV42" s="8">
        <f>'40'!$B$32</f>
        <v>428727.6</v>
      </c>
      <c r="AW42" s="8">
        <f>'40'!$B$33</f>
        <v>396673.2</v>
      </c>
      <c r="AX42" s="8">
        <f>'40'!$B$34</f>
        <v>419712.3</v>
      </c>
      <c r="AY42" s="8">
        <f>'40'!$B$35</f>
        <v>52088.4</v>
      </c>
      <c r="AZ42" s="8">
        <f>'40'!$B$36</f>
        <v>16027.2</v>
      </c>
      <c r="BA42" s="8">
        <f>'40'!$B$37</f>
        <v>43152.99</v>
      </c>
      <c r="BB42" s="8">
        <f>'40'!$B$38</f>
        <v>1171059.3</v>
      </c>
      <c r="BC42" s="8">
        <f>'40'!$B$39</f>
        <v>0</v>
      </c>
      <c r="BD42" s="8">
        <f>'40'!$B$40</f>
        <v>46573.95</v>
      </c>
      <c r="BE42" s="8">
        <f>'40'!$B$41</f>
        <v>1411021</v>
      </c>
      <c r="BF42" s="8">
        <f>'40'!$B$42</f>
        <v>398676.6</v>
      </c>
      <c r="BG42" s="8">
        <f>'40'!$B$43</f>
        <v>329559.3</v>
      </c>
      <c r="BH42" s="8">
        <f>'40'!$B$46</f>
        <v>687505.14</v>
      </c>
      <c r="BI42" s="8">
        <f>'40'!$B$44</f>
        <v>156.06</v>
      </c>
      <c r="BJ42" s="8">
        <f>'40'!$B$45</f>
        <v>0</v>
      </c>
      <c r="BK42" s="8">
        <f>'40'!$B$47</f>
        <v>15046.8</v>
      </c>
      <c r="BL42" s="8">
        <f>'40'!$B$49</f>
        <v>0</v>
      </c>
      <c r="BM42" s="8">
        <f>'40'!$B$48</f>
        <v>713210.4</v>
      </c>
      <c r="BN42" s="8">
        <f>'40'!$B$51</f>
        <v>214083.92</v>
      </c>
      <c r="BO42" s="8">
        <f>'40'!$B$58</f>
        <v>57862.2</v>
      </c>
      <c r="BP42" s="8">
        <f>'40'!$B$53</f>
        <v>2381460.23</v>
      </c>
      <c r="BQ42" s="8">
        <f>'40'!$B$54</f>
        <v>51287.64</v>
      </c>
      <c r="BR42" s="8">
        <f>'40'!$B$55</f>
        <v>88318.96</v>
      </c>
      <c r="BS42" s="8">
        <f>'40'!$B$56</f>
        <v>6890916.1100000003</v>
      </c>
      <c r="BT42" s="8">
        <f>'40'!$B$57</f>
        <v>105910.74</v>
      </c>
      <c r="BU42" s="8">
        <f>'40'!$B$52</f>
        <v>0</v>
      </c>
      <c r="BV42" s="8">
        <f>'40'!$B$50</f>
        <v>0</v>
      </c>
      <c r="BW42" s="8">
        <f>'40'!$B$59</f>
        <v>0</v>
      </c>
      <c r="BX42" s="8">
        <f>'40'!$B$60</f>
        <v>12958.84</v>
      </c>
      <c r="BY42" s="8">
        <f>'40'!$B$61</f>
        <v>0</v>
      </c>
      <c r="BZ42" s="55"/>
      <c r="CA42" s="65">
        <f t="shared" si="14"/>
        <v>15686471.539999999</v>
      </c>
      <c r="CB42" s="65">
        <f t="shared" si="15"/>
        <v>496337.88999999873</v>
      </c>
      <c r="CD42" s="9">
        <f>CB42-'40'!$B$65</f>
        <v>0</v>
      </c>
    </row>
    <row r="43" spans="1:82" ht="15" x14ac:dyDescent="0.25">
      <c r="A43" s="7">
        <v>41</v>
      </c>
      <c r="B43" s="54" t="s">
        <v>40</v>
      </c>
      <c r="C43" s="8">
        <f>'41'!$B$7</f>
        <v>2591839.77</v>
      </c>
      <c r="D43" s="8">
        <f>'41'!$B$8</f>
        <v>324557.76</v>
      </c>
      <c r="E43" s="8">
        <f>'41'!$B$9</f>
        <v>1265391.18</v>
      </c>
      <c r="F43" s="8">
        <f>'41'!$B$10</f>
        <v>398435.41</v>
      </c>
      <c r="G43" s="8">
        <f>'41'!$B$11</f>
        <v>329346.90999999997</v>
      </c>
      <c r="H43" s="8">
        <f>'41'!$B$12</f>
        <v>68074.600000000006</v>
      </c>
      <c r="I43" s="8">
        <f>'41'!$B$13</f>
        <v>74080.3</v>
      </c>
      <c r="J43" s="8">
        <f>'41'!$B$14</f>
        <v>662666.11</v>
      </c>
      <c r="K43" s="8">
        <f>'41'!$B$15</f>
        <v>155772</v>
      </c>
      <c r="L43" s="8">
        <f>'41'!$B$16</f>
        <v>712781.12</v>
      </c>
      <c r="M43" s="8">
        <f>'41'!$B$17</f>
        <v>0</v>
      </c>
      <c r="N43" s="8">
        <f>'41'!$B$18</f>
        <v>0</v>
      </c>
      <c r="O43" s="8">
        <f>'41'!$B$19</f>
        <v>250174.92</v>
      </c>
      <c r="P43" s="8">
        <f>'41'!$B$20</f>
        <v>0</v>
      </c>
      <c r="Q43" s="8">
        <f>'41'!$B$21</f>
        <v>2247571.2200000002</v>
      </c>
      <c r="R43" s="8">
        <f>'41'!$B$22</f>
        <v>6169466.6900000004</v>
      </c>
      <c r="S43" s="8">
        <f>'41'!$B$23</f>
        <v>122135.22</v>
      </c>
      <c r="T43" s="8">
        <f>'41'!$B$24</f>
        <v>388044.49</v>
      </c>
      <c r="U43" s="8">
        <f>'41'!$B$25</f>
        <v>0</v>
      </c>
      <c r="V43" s="8">
        <f>'41'!$B$26</f>
        <v>0</v>
      </c>
      <c r="W43" s="8">
        <f>'41'!$B$27</f>
        <v>0</v>
      </c>
      <c r="X43" s="65">
        <f t="shared" si="12"/>
        <v>15760337.700000003</v>
      </c>
      <c r="Y43" s="8">
        <f>'41'!$C$7</f>
        <v>2477006.46</v>
      </c>
      <c r="Z43" s="8">
        <f>'41'!$C$8</f>
        <v>302468.28000000003</v>
      </c>
      <c r="AA43" s="8">
        <f>'41'!$C$9</f>
        <v>1212259.3899999999</v>
      </c>
      <c r="AB43" s="8">
        <f>'41'!$C$10</f>
        <v>380387.52</v>
      </c>
      <c r="AC43" s="8">
        <f>'41'!$C$11</f>
        <v>314313.89</v>
      </c>
      <c r="AD43" s="8">
        <f>'41'!$C$12</f>
        <v>65659.91</v>
      </c>
      <c r="AE43" s="8">
        <f>'41'!$C$13</f>
        <v>70838.02</v>
      </c>
      <c r="AF43" s="8">
        <f>'41'!$C$14</f>
        <v>616184.85</v>
      </c>
      <c r="AG43" s="8">
        <f>'41'!$C$15</f>
        <v>155772</v>
      </c>
      <c r="AH43" s="8">
        <f>'41'!$C$16</f>
        <v>674560.48</v>
      </c>
      <c r="AI43" s="8">
        <f>'41'!$C$17</f>
        <v>0</v>
      </c>
      <c r="AJ43" s="8">
        <f>'41'!$C$18</f>
        <v>540.33000000000004</v>
      </c>
      <c r="AK43" s="8">
        <f>'41'!$C$19</f>
        <v>243604.78</v>
      </c>
      <c r="AL43" s="8">
        <f>'41'!$C$20</f>
        <v>0</v>
      </c>
      <c r="AM43" s="8">
        <f>'41'!$C$21</f>
        <v>2012632.51</v>
      </c>
      <c r="AN43" s="8">
        <f>'41'!$C$22</f>
        <v>5637429.2599999998</v>
      </c>
      <c r="AO43" s="8">
        <f>'41'!$C$23</f>
        <v>116978.99</v>
      </c>
      <c r="AP43" s="8">
        <f>'41'!$C$24</f>
        <v>293567.3</v>
      </c>
      <c r="AQ43" s="8">
        <f>'41'!$C$25</f>
        <v>0</v>
      </c>
      <c r="AR43" s="8">
        <f>'41'!$C$26</f>
        <v>0</v>
      </c>
      <c r="AS43" s="8">
        <f>'41'!$C$27</f>
        <v>0</v>
      </c>
      <c r="AT43" s="65">
        <f t="shared" si="13"/>
        <v>14574203.970000001</v>
      </c>
      <c r="AU43" s="8">
        <f>'41'!$B$31</f>
        <v>2595017.9399999995</v>
      </c>
      <c r="AV43" s="8">
        <f>'41'!$B$32</f>
        <v>429369.59999999998</v>
      </c>
      <c r="AW43" s="8">
        <f>'41'!$B$33</f>
        <v>397267.20000000001</v>
      </c>
      <c r="AX43" s="8">
        <f>'41'!$B$34</f>
        <v>420340.8</v>
      </c>
      <c r="AY43" s="8">
        <f>'41'!$B$35</f>
        <v>52166.400000000001</v>
      </c>
      <c r="AZ43" s="8">
        <f>'41'!$B$36</f>
        <v>16051.2</v>
      </c>
      <c r="BA43" s="8">
        <f>'41'!$B$37</f>
        <v>61322.67</v>
      </c>
      <c r="BB43" s="8">
        <f>'41'!$B$38</f>
        <v>1171906.3999999999</v>
      </c>
      <c r="BC43" s="8">
        <f>'41'!$B$39</f>
        <v>0</v>
      </c>
      <c r="BD43" s="8">
        <f>'41'!$B$40</f>
        <v>46593.67</v>
      </c>
      <c r="BE43" s="8">
        <f>'41'!$B$41</f>
        <v>689775</v>
      </c>
      <c r="BF43" s="8">
        <f>'41'!$B$42</f>
        <v>399273.6</v>
      </c>
      <c r="BG43" s="8">
        <f>'41'!$B$43</f>
        <v>330052.8</v>
      </c>
      <c r="BH43" s="8">
        <f>'41'!$B$46</f>
        <v>690973.7</v>
      </c>
      <c r="BI43" s="8">
        <f>'41'!$B$44</f>
        <v>68217.600000000006</v>
      </c>
      <c r="BJ43" s="8">
        <f>'41'!$B$45</f>
        <v>77246.399999999994</v>
      </c>
      <c r="BK43" s="8">
        <f>'41'!$B$47</f>
        <v>42131.040000000001</v>
      </c>
      <c r="BL43" s="8">
        <f>'41'!$B$49</f>
        <v>0</v>
      </c>
      <c r="BM43" s="8">
        <f>'41'!$B$48</f>
        <v>714278.40000000002</v>
      </c>
      <c r="BN43" s="8">
        <f>'41'!$B$51</f>
        <v>244445.2</v>
      </c>
      <c r="BO43" s="8">
        <f>'41'!$B$58</f>
        <v>57862.2</v>
      </c>
      <c r="BP43" s="8">
        <f>'41'!$B$53</f>
        <v>2343617.5099999998</v>
      </c>
      <c r="BQ43" s="8">
        <f>'41'!$B$54</f>
        <v>67574.33</v>
      </c>
      <c r="BR43" s="8">
        <f>'41'!$B$55</f>
        <v>116514.26</v>
      </c>
      <c r="BS43" s="8">
        <f>'41'!$B$56</f>
        <v>6037247.6699999999</v>
      </c>
      <c r="BT43" s="8">
        <f>'41'!$B$57</f>
        <v>140469.17000000001</v>
      </c>
      <c r="BU43" s="8">
        <f>'41'!$B$52</f>
        <v>0</v>
      </c>
      <c r="BV43" s="8">
        <f>'41'!$B$50</f>
        <v>0</v>
      </c>
      <c r="BW43" s="8">
        <f>'41'!$B$59</f>
        <v>74143.899999999994</v>
      </c>
      <c r="BX43" s="8">
        <f>'41'!$B$60</f>
        <v>21550.86</v>
      </c>
      <c r="BY43" s="8">
        <f>'41'!$B$61</f>
        <v>0</v>
      </c>
      <c r="BZ43" s="55"/>
      <c r="CA43" s="65">
        <f t="shared" si="14"/>
        <v>14385833.819999998</v>
      </c>
      <c r="CB43" s="65">
        <f t="shared" si="15"/>
        <v>188370.15000000224</v>
      </c>
      <c r="CD43" s="9">
        <f>CB43-'41'!$B$65</f>
        <v>0</v>
      </c>
    </row>
    <row r="44" spans="1:82" ht="15" x14ac:dyDescent="0.25">
      <c r="A44" s="14">
        <v>42</v>
      </c>
      <c r="B44" s="54" t="s">
        <v>41</v>
      </c>
      <c r="C44" s="8">
        <f>'42'!$B$7</f>
        <v>1259093.52</v>
      </c>
      <c r="D44" s="8">
        <f>'42'!$B$8</f>
        <v>252984.47</v>
      </c>
      <c r="E44" s="8">
        <f>'42'!$B$9</f>
        <v>614714.93999999994</v>
      </c>
      <c r="F44" s="8">
        <f>'42'!$B$10</f>
        <v>193556.88</v>
      </c>
      <c r="G44" s="8">
        <f>'42'!$B$11</f>
        <v>160001.28</v>
      </c>
      <c r="H44" s="8">
        <f>'42'!$B$12</f>
        <v>33070.080000000002</v>
      </c>
      <c r="I44" s="8">
        <f>'42'!$B$13</f>
        <v>0</v>
      </c>
      <c r="J44" s="8">
        <f>'42'!$B$14</f>
        <v>253508.65</v>
      </c>
      <c r="K44" s="8">
        <f>'42'!$B$15</f>
        <v>361240</v>
      </c>
      <c r="L44" s="8">
        <f>'42'!$B$16</f>
        <v>346263.24</v>
      </c>
      <c r="M44" s="8">
        <f>'42'!$B$17</f>
        <v>0</v>
      </c>
      <c r="N44" s="8">
        <f>'42'!$B$18</f>
        <v>0</v>
      </c>
      <c r="O44" s="8">
        <f>'42'!$B$19</f>
        <v>104884.88</v>
      </c>
      <c r="P44" s="8">
        <f>'42'!$B$20</f>
        <v>0</v>
      </c>
      <c r="Q44" s="8">
        <f>'42'!$B$21</f>
        <v>1294733.82</v>
      </c>
      <c r="R44" s="8">
        <f>'42'!$B$22</f>
        <v>4514861.67</v>
      </c>
      <c r="S44" s="8">
        <f>'42'!$B$23</f>
        <v>59333.52</v>
      </c>
      <c r="T44" s="8">
        <f>'42'!$B$24</f>
        <v>225140.96</v>
      </c>
      <c r="U44" s="8">
        <f>'42'!$B$25</f>
        <v>351372.48</v>
      </c>
      <c r="V44" s="8">
        <f>'42'!$B$26</f>
        <v>221817.84</v>
      </c>
      <c r="W44" s="8">
        <f>'42'!$B$27</f>
        <v>0</v>
      </c>
      <c r="X44" s="65">
        <f t="shared" si="12"/>
        <v>10246578.23</v>
      </c>
      <c r="Y44" s="8">
        <f>'42'!$C$7</f>
        <v>1227952.3</v>
      </c>
      <c r="Z44" s="8">
        <f>'42'!$C$8</f>
        <v>241413.09</v>
      </c>
      <c r="AA44" s="8">
        <f>'42'!$C$9</f>
        <v>600696.73</v>
      </c>
      <c r="AB44" s="8">
        <f>'42'!$C$10</f>
        <v>188476.96</v>
      </c>
      <c r="AC44" s="8">
        <f>'42'!$C$11</f>
        <v>155827.69</v>
      </c>
      <c r="AD44" s="8">
        <f>'42'!$C$12</f>
        <v>32586.62</v>
      </c>
      <c r="AE44" s="8">
        <f>'42'!$C$13</f>
        <v>569.36</v>
      </c>
      <c r="AF44" s="8">
        <f>'42'!$C$14</f>
        <v>243272.8</v>
      </c>
      <c r="AG44" s="8">
        <f>'42'!$C$15</f>
        <v>430613</v>
      </c>
      <c r="AH44" s="8">
        <f>'42'!$C$16</f>
        <v>334583.38</v>
      </c>
      <c r="AI44" s="8">
        <f>'42'!$C$17</f>
        <v>0</v>
      </c>
      <c r="AJ44" s="8">
        <f>'42'!$C$18</f>
        <v>0</v>
      </c>
      <c r="AK44" s="8">
        <f>'42'!$C$19</f>
        <v>106693.72</v>
      </c>
      <c r="AL44" s="8">
        <f>'42'!$C$20</f>
        <v>954.21</v>
      </c>
      <c r="AM44" s="8">
        <f>'42'!$C$21</f>
        <v>1175347.1399999999</v>
      </c>
      <c r="AN44" s="8">
        <f>'42'!$C$22</f>
        <v>4238230.6500000004</v>
      </c>
      <c r="AO44" s="8">
        <f>'42'!$C$23</f>
        <v>58086.78</v>
      </c>
      <c r="AP44" s="8">
        <f>'42'!$C$24</f>
        <v>165581.85</v>
      </c>
      <c r="AQ44" s="8">
        <f>'42'!$C$25</f>
        <v>302286.15999999997</v>
      </c>
      <c r="AR44" s="8">
        <f>'42'!$C$26</f>
        <v>261996.97</v>
      </c>
      <c r="AS44" s="8">
        <f>'42'!$C$27</f>
        <v>0</v>
      </c>
      <c r="AT44" s="65">
        <f t="shared" si="13"/>
        <v>9765169.4100000001</v>
      </c>
      <c r="AU44" s="8">
        <f>'42'!$B$31</f>
        <v>1566297.77</v>
      </c>
      <c r="AV44" s="8">
        <f>'42'!$B$32</f>
        <v>208136.4</v>
      </c>
      <c r="AW44" s="8">
        <f>'42'!$B$33</f>
        <v>192574.8</v>
      </c>
      <c r="AX44" s="8">
        <f>'42'!$B$34</f>
        <v>203759.7</v>
      </c>
      <c r="AY44" s="8">
        <f>'42'!$B$35</f>
        <v>25287.599999999999</v>
      </c>
      <c r="AZ44" s="8">
        <f>'42'!$B$36</f>
        <v>7780.8</v>
      </c>
      <c r="BA44" s="8">
        <f>'42'!$B$37</f>
        <v>31796.94</v>
      </c>
      <c r="BB44" s="8">
        <f>'42'!$B$38</f>
        <v>869717.18</v>
      </c>
      <c r="BC44" s="8">
        <f>'42'!$B$39</f>
        <v>0</v>
      </c>
      <c r="BD44" s="8">
        <f>'42'!$B$40</f>
        <v>27244.35</v>
      </c>
      <c r="BE44" s="8">
        <f>'42'!$B$41</f>
        <v>1258296</v>
      </c>
      <c r="BF44" s="8">
        <f>'42'!$B$42</f>
        <v>193547.4</v>
      </c>
      <c r="BG44" s="8">
        <f>'42'!$B$43</f>
        <v>159992.70000000001</v>
      </c>
      <c r="BH44" s="8">
        <f>'42'!$B$46</f>
        <v>230719.15</v>
      </c>
      <c r="BI44" s="8">
        <f>'42'!$B$44</f>
        <v>33068.400000000001</v>
      </c>
      <c r="BJ44" s="8">
        <f>'42'!$B$45</f>
        <v>0</v>
      </c>
      <c r="BK44" s="8">
        <f>'42'!$B$47</f>
        <v>0</v>
      </c>
      <c r="BL44" s="8">
        <f>'42'!$B$49</f>
        <v>0</v>
      </c>
      <c r="BM44" s="8">
        <f>'42'!$B$48</f>
        <v>346245.6</v>
      </c>
      <c r="BN44" s="8">
        <f>'42'!$B$51</f>
        <v>113847.45</v>
      </c>
      <c r="BO44" s="8">
        <f>'42'!$B$58</f>
        <v>64970.28</v>
      </c>
      <c r="BP44" s="8">
        <f>'42'!$B$53</f>
        <v>1754807.73</v>
      </c>
      <c r="BQ44" s="8">
        <f>'42'!$B$54</f>
        <v>52789.11</v>
      </c>
      <c r="BR44" s="8">
        <f>'42'!$B$55</f>
        <v>90797.18</v>
      </c>
      <c r="BS44" s="8">
        <f>'42'!$B$56</f>
        <v>4080802.98</v>
      </c>
      <c r="BT44" s="8">
        <f>'42'!$B$57</f>
        <v>109398.18</v>
      </c>
      <c r="BU44" s="8">
        <f>'42'!$B$52</f>
        <v>0</v>
      </c>
      <c r="BV44" s="8">
        <f>'42'!$B$50</f>
        <v>0</v>
      </c>
      <c r="BW44" s="8">
        <f>'42'!$B$59</f>
        <v>0</v>
      </c>
      <c r="BX44" s="8">
        <f>'42'!$B$60</f>
        <v>178850.43</v>
      </c>
      <c r="BY44" s="8">
        <f>'42'!$B$61</f>
        <v>0</v>
      </c>
      <c r="BZ44" s="55"/>
      <c r="CA44" s="65">
        <f t="shared" si="14"/>
        <v>9981445.8900000006</v>
      </c>
      <c r="CB44" s="65">
        <f t="shared" si="15"/>
        <v>-216276.48000000045</v>
      </c>
      <c r="CD44" s="9">
        <f>CB44-'42'!$B$65</f>
        <v>0</v>
      </c>
    </row>
    <row r="45" spans="1:82" ht="15" x14ac:dyDescent="0.25">
      <c r="A45" s="7">
        <v>43</v>
      </c>
      <c r="B45" s="54" t="s">
        <v>42</v>
      </c>
      <c r="C45" s="8">
        <f>'43'!$B$7</f>
        <v>7112896.9800000004</v>
      </c>
      <c r="D45" s="8">
        <f>'43'!$B$8</f>
        <v>941621.14</v>
      </c>
      <c r="E45" s="8">
        <f>'43'!$B$9</f>
        <v>3472658.88</v>
      </c>
      <c r="F45" s="8">
        <f>'43'!$B$10</f>
        <v>1093445.8799999999</v>
      </c>
      <c r="G45" s="8">
        <f>'43'!$B$11</f>
        <v>903881.34</v>
      </c>
      <c r="H45" s="8">
        <f>'43'!$B$12</f>
        <v>285.48</v>
      </c>
      <c r="I45" s="8">
        <f>'43'!$B$13</f>
        <v>0</v>
      </c>
      <c r="J45" s="8">
        <f>'43'!$B$14</f>
        <v>1730208.44</v>
      </c>
      <c r="K45" s="8">
        <f>'43'!$B$15</f>
        <v>956700</v>
      </c>
      <c r="L45" s="8">
        <f>'43'!$B$16</f>
        <v>1956117.42</v>
      </c>
      <c r="M45" s="8">
        <f>'43'!$B$17</f>
        <v>0</v>
      </c>
      <c r="N45" s="8">
        <f>'43'!$B$18</f>
        <v>553140</v>
      </c>
      <c r="O45" s="8">
        <f>'43'!$B$19</f>
        <v>391591.17</v>
      </c>
      <c r="P45" s="8">
        <f>'43'!$B$20</f>
        <v>0</v>
      </c>
      <c r="Q45" s="8">
        <f>'43'!$B$21</f>
        <v>5296756.76</v>
      </c>
      <c r="R45" s="8">
        <f>'43'!$B$22</f>
        <v>17144457.870000001</v>
      </c>
      <c r="S45" s="8">
        <f>'43'!$B$23</f>
        <v>335184.84000000003</v>
      </c>
      <c r="T45" s="8">
        <f>'43'!$B$24</f>
        <v>807419.99</v>
      </c>
      <c r="U45" s="8">
        <f>'43'!$B$25</f>
        <v>70160.86</v>
      </c>
      <c r="V45" s="8">
        <f>'43'!$B$26</f>
        <v>36331.74</v>
      </c>
      <c r="W45" s="8">
        <f>'43'!$B$27</f>
        <v>0</v>
      </c>
      <c r="X45" s="65">
        <f t="shared" si="12"/>
        <v>42802858.790000007</v>
      </c>
      <c r="Y45" s="8">
        <f>'43'!$C$7</f>
        <v>6894739.4200000009</v>
      </c>
      <c r="Z45" s="8">
        <f>'43'!$C$8</f>
        <v>848342.09</v>
      </c>
      <c r="AA45" s="8">
        <f>'43'!$C$9</f>
        <v>3369493.3</v>
      </c>
      <c r="AB45" s="8">
        <f>'43'!$C$10</f>
        <v>1059327.47</v>
      </c>
      <c r="AC45" s="8">
        <f>'43'!$C$11</f>
        <v>875556.28</v>
      </c>
      <c r="AD45" s="8">
        <f>'43'!$C$12</f>
        <v>293.25</v>
      </c>
      <c r="AE45" s="8">
        <f>'43'!$C$13</f>
        <v>622.03</v>
      </c>
      <c r="AF45" s="8">
        <f>'43'!$C$14</f>
        <v>1654697.49</v>
      </c>
      <c r="AG45" s="8">
        <f>'43'!$C$15</f>
        <v>874880</v>
      </c>
      <c r="AH45" s="8">
        <f>'43'!$C$16</f>
        <v>1886789.87</v>
      </c>
      <c r="AI45" s="8">
        <f>'43'!$C$17</f>
        <v>0</v>
      </c>
      <c r="AJ45" s="8">
        <f>'43'!$C$18</f>
        <v>534305.47</v>
      </c>
      <c r="AK45" s="8">
        <f>'43'!$C$19</f>
        <v>391896.61</v>
      </c>
      <c r="AL45" s="8">
        <f>'43'!$C$20</f>
        <v>0</v>
      </c>
      <c r="AM45" s="8">
        <f>'43'!$C$21</f>
        <v>5015182.0199999996</v>
      </c>
      <c r="AN45" s="8">
        <f>'43'!$C$22</f>
        <v>16286368.029999999</v>
      </c>
      <c r="AO45" s="8">
        <f>'43'!$C$23</f>
        <v>324872.65000000002</v>
      </c>
      <c r="AP45" s="8">
        <f>'43'!$C$24</f>
        <v>717287.98</v>
      </c>
      <c r="AQ45" s="8">
        <f>'43'!$C$25</f>
        <v>46980.9</v>
      </c>
      <c r="AR45" s="8">
        <f>'43'!$C$26</f>
        <v>29842.97</v>
      </c>
      <c r="AS45" s="8">
        <f>'43'!$C$27</f>
        <v>0</v>
      </c>
      <c r="AT45" s="65">
        <f t="shared" si="13"/>
        <v>40811477.829999991</v>
      </c>
      <c r="AU45" s="8">
        <f>'43'!$B$31</f>
        <v>6205548.3799999999</v>
      </c>
      <c r="AV45" s="8">
        <f>'43'!$B$32</f>
        <v>1175861.52</v>
      </c>
      <c r="AW45" s="8">
        <f>'43'!$B$33</f>
        <v>1087946.6399999999</v>
      </c>
      <c r="AX45" s="8">
        <f>'43'!$B$34</f>
        <v>1151135.46</v>
      </c>
      <c r="AY45" s="8">
        <f>'43'!$B$35</f>
        <v>142861.68</v>
      </c>
      <c r="AZ45" s="8">
        <f>'43'!$B$36</f>
        <v>43957.440000000002</v>
      </c>
      <c r="BA45" s="8">
        <f>'43'!$B$37</f>
        <v>127187.76</v>
      </c>
      <c r="BB45" s="8">
        <f>'43'!$B$38</f>
        <v>2260570.52</v>
      </c>
      <c r="BC45" s="8">
        <f>'43'!$B$39</f>
        <v>0</v>
      </c>
      <c r="BD45" s="8">
        <f>'43'!$B$40</f>
        <v>216027.36</v>
      </c>
      <c r="BE45" s="8">
        <f>'43'!$B$41</f>
        <v>3322520</v>
      </c>
      <c r="BF45" s="8">
        <f>'43'!$B$42</f>
        <v>1093441.32</v>
      </c>
      <c r="BG45" s="8">
        <f>'43'!$B$43</f>
        <v>903874.86</v>
      </c>
      <c r="BH45" s="8">
        <f>'43'!$B$46</f>
        <v>1559894.73</v>
      </c>
      <c r="BI45" s="8">
        <f>'43'!$B$44</f>
        <v>253.76</v>
      </c>
      <c r="BJ45" s="8">
        <f>'43'!$B$45</f>
        <v>0</v>
      </c>
      <c r="BK45" s="8">
        <f>'43'!$B$47</f>
        <v>66205.919999999998</v>
      </c>
      <c r="BL45" s="8">
        <f>'43'!$B$49</f>
        <v>0</v>
      </c>
      <c r="BM45" s="8">
        <f>'43'!$B$48</f>
        <v>1956106.08</v>
      </c>
      <c r="BN45" s="8">
        <f>'43'!$B$51</f>
        <v>384106.14</v>
      </c>
      <c r="BO45" s="8">
        <f>'43'!$B$58</f>
        <v>199905.72</v>
      </c>
      <c r="BP45" s="8">
        <f>'43'!$B$53</f>
        <v>5850006.4000000004</v>
      </c>
      <c r="BQ45" s="8">
        <f>'43'!$B$54</f>
        <v>195918.18</v>
      </c>
      <c r="BR45" s="8">
        <f>'43'!$B$55</f>
        <v>338543.56</v>
      </c>
      <c r="BS45" s="8">
        <f>'43'!$B$56</f>
        <v>15480610.369999999</v>
      </c>
      <c r="BT45" s="8">
        <f>'43'!$B$57</f>
        <v>407159.4</v>
      </c>
      <c r="BU45" s="8">
        <f>'43'!$B$52</f>
        <v>0</v>
      </c>
      <c r="BV45" s="8">
        <f>'43'!$B$50</f>
        <v>873811.34</v>
      </c>
      <c r="BW45" s="8">
        <f>'43'!$B$59</f>
        <v>71357.820000000007</v>
      </c>
      <c r="BX45" s="8">
        <f>'43'!$B$60</f>
        <v>49879.77</v>
      </c>
      <c r="BY45" s="8">
        <f>'43'!$B$61</f>
        <v>0</v>
      </c>
      <c r="BZ45" s="8">
        <f>'43'!$B$62</f>
        <v>717622.76</v>
      </c>
      <c r="CA45" s="65">
        <f t="shared" si="14"/>
        <v>38735145.370000005</v>
      </c>
      <c r="CB45" s="65">
        <f t="shared" si="15"/>
        <v>2076332.459999986</v>
      </c>
      <c r="CD45" s="9">
        <f>CB45-'43'!$B$65</f>
        <v>0</v>
      </c>
    </row>
    <row r="46" spans="1:82" ht="15" x14ac:dyDescent="0.25">
      <c r="A46" s="14">
        <v>44</v>
      </c>
      <c r="B46" s="54" t="s">
        <v>43</v>
      </c>
      <c r="C46" s="8">
        <f>'44'!$B$7</f>
        <v>4271248.26</v>
      </c>
      <c r="D46" s="8">
        <f>'44'!$B$8</f>
        <v>393010.37</v>
      </c>
      <c r="E46" s="8">
        <f>'44'!$B$9</f>
        <v>2085305.94</v>
      </c>
      <c r="F46" s="8">
        <f>'44'!$B$10</f>
        <v>656609.1</v>
      </c>
      <c r="G46" s="8">
        <f>'44'!$B$11</f>
        <v>542774.46</v>
      </c>
      <c r="H46" s="8">
        <f>'44'!$B$12</f>
        <v>2891.04</v>
      </c>
      <c r="I46" s="8">
        <f>'44'!$B$13</f>
        <v>0</v>
      </c>
      <c r="J46" s="8">
        <f>'44'!$B$14</f>
        <v>947724.83</v>
      </c>
      <c r="K46" s="8">
        <f>'44'!$B$15</f>
        <v>280314</v>
      </c>
      <c r="L46" s="8">
        <f>'44'!$B$16</f>
        <v>1174636.2</v>
      </c>
      <c r="M46" s="8">
        <f>'44'!$B$17</f>
        <v>0</v>
      </c>
      <c r="N46" s="8">
        <f>'44'!$B$18</f>
        <v>0</v>
      </c>
      <c r="O46" s="8">
        <f>'44'!$B$19</f>
        <v>221295.97</v>
      </c>
      <c r="P46" s="8">
        <f>'44'!$B$20</f>
        <v>0</v>
      </c>
      <c r="Q46" s="8">
        <f>'44'!$B$21</f>
        <v>3539234.12</v>
      </c>
      <c r="R46" s="8">
        <f>'44'!$B$22</f>
        <v>9396691.3699999992</v>
      </c>
      <c r="S46" s="8">
        <f>'44'!$B$23</f>
        <v>201271.2</v>
      </c>
      <c r="T46" s="8">
        <f>'44'!$B$24</f>
        <v>847967.56</v>
      </c>
      <c r="U46" s="8">
        <f>'44'!$B$25</f>
        <v>222213.36</v>
      </c>
      <c r="V46" s="8">
        <f>'44'!$B$26</f>
        <v>68136.78</v>
      </c>
      <c r="W46" s="8">
        <f>'44'!$B$27</f>
        <v>0</v>
      </c>
      <c r="X46" s="65">
        <f t="shared" si="12"/>
        <v>24851324.559999995</v>
      </c>
      <c r="Y46" s="8">
        <f>'44'!$C$7</f>
        <v>4183825.21</v>
      </c>
      <c r="Z46" s="8">
        <f>'44'!$C$8</f>
        <v>375361.09</v>
      </c>
      <c r="AA46" s="8">
        <f>'44'!$C$9</f>
        <v>2047688.03</v>
      </c>
      <c r="AB46" s="8">
        <f>'44'!$C$10</f>
        <v>642783.65</v>
      </c>
      <c r="AC46" s="8">
        <f>'44'!$C$11</f>
        <v>531116.35</v>
      </c>
      <c r="AD46" s="8">
        <f>'44'!$C$12</f>
        <v>2474.1</v>
      </c>
      <c r="AE46" s="8">
        <f>'44'!$C$13</f>
        <v>0</v>
      </c>
      <c r="AF46" s="8">
        <f>'44'!$C$14</f>
        <v>923377.37</v>
      </c>
      <c r="AG46" s="8">
        <f>'44'!$C$15</f>
        <v>256853</v>
      </c>
      <c r="AH46" s="8">
        <f>'44'!$C$16</f>
        <v>1139938.79</v>
      </c>
      <c r="AI46" s="8">
        <f>'44'!$C$17</f>
        <v>0</v>
      </c>
      <c r="AJ46" s="8">
        <f>'44'!$C$18</f>
        <v>0</v>
      </c>
      <c r="AK46" s="8">
        <f>'44'!$C$19</f>
        <v>214649.26</v>
      </c>
      <c r="AL46" s="8">
        <f>'44'!$C$20</f>
        <v>0</v>
      </c>
      <c r="AM46" s="8">
        <f>'44'!$C$21</f>
        <v>3385954.87</v>
      </c>
      <c r="AN46" s="8">
        <f>'44'!$C$22</f>
        <v>8939459.3800000008</v>
      </c>
      <c r="AO46" s="8">
        <f>'44'!$C$23</f>
        <v>197021.11</v>
      </c>
      <c r="AP46" s="8">
        <f>'44'!$C$24</f>
        <v>799470.52</v>
      </c>
      <c r="AQ46" s="8">
        <f>'44'!$C$25</f>
        <v>222213.36</v>
      </c>
      <c r="AR46" s="8">
        <f>'44'!$C$26</f>
        <v>81256.14</v>
      </c>
      <c r="AS46" s="8">
        <f>'44'!$C$27</f>
        <v>0</v>
      </c>
      <c r="AT46" s="65">
        <f t="shared" si="13"/>
        <v>23943442.23</v>
      </c>
      <c r="AU46" s="8">
        <f>'44'!$B$31</f>
        <v>4367486.1100000003</v>
      </c>
      <c r="AV46" s="8">
        <f>'44'!$B$32</f>
        <v>706097.28</v>
      </c>
      <c r="AW46" s="8">
        <f>'44'!$B$33</f>
        <v>653304.96</v>
      </c>
      <c r="AX46" s="8">
        <f>'44'!$B$34</f>
        <v>691249.44</v>
      </c>
      <c r="AY46" s="8">
        <f>'44'!$B$35</f>
        <v>85787.520000000004</v>
      </c>
      <c r="AZ46" s="8">
        <f>'44'!$B$36</f>
        <v>26396.16</v>
      </c>
      <c r="BA46" s="8">
        <f>'44'!$B$37</f>
        <v>109018.08</v>
      </c>
      <c r="BB46" s="8">
        <f>'44'!$B$38</f>
        <v>2058786.88</v>
      </c>
      <c r="BC46" s="8">
        <f>'44'!$B$39</f>
        <v>0</v>
      </c>
      <c r="BD46" s="8">
        <f>'44'!$B$40</f>
        <v>36845.79</v>
      </c>
      <c r="BE46" s="8">
        <f>'44'!$B$41</f>
        <v>693935</v>
      </c>
      <c r="BF46" s="8">
        <f>'44'!$B$42</f>
        <v>656604.48</v>
      </c>
      <c r="BG46" s="8">
        <f>'44'!$B$43</f>
        <v>542771.04</v>
      </c>
      <c r="BH46" s="8">
        <f>'44'!$B$46</f>
        <v>954584.62</v>
      </c>
      <c r="BI46" s="8">
        <f>'44'!$B$44</f>
        <v>2891.04</v>
      </c>
      <c r="BJ46" s="8">
        <f>'44'!$B$45</f>
        <v>0</v>
      </c>
      <c r="BK46" s="8">
        <f>'44'!$B$47</f>
        <v>48149.760000000002</v>
      </c>
      <c r="BL46" s="8">
        <f>'44'!$B$49</f>
        <v>0</v>
      </c>
      <c r="BM46" s="8">
        <f>'44'!$B$48</f>
        <v>1174629.1200000001</v>
      </c>
      <c r="BN46" s="8">
        <f>'44'!$B$51</f>
        <v>199636.8</v>
      </c>
      <c r="BO46" s="8">
        <f>'44'!$B$58</f>
        <v>136975.07999999999</v>
      </c>
      <c r="BP46" s="8">
        <f>'44'!$B$53</f>
        <v>4116459.84</v>
      </c>
      <c r="BQ46" s="8">
        <f>'44'!$B$54</f>
        <v>81945.66</v>
      </c>
      <c r="BR46" s="8">
        <f>'44'!$B$55</f>
        <v>141412.97</v>
      </c>
      <c r="BS46" s="8">
        <f>'44'!$B$56</f>
        <v>8712801.1799999997</v>
      </c>
      <c r="BT46" s="8">
        <f>'44'!$B$57</f>
        <v>169651.74</v>
      </c>
      <c r="BU46" s="8">
        <f>'44'!$B$52</f>
        <v>0</v>
      </c>
      <c r="BV46" s="8">
        <f>'44'!$B$50</f>
        <v>0</v>
      </c>
      <c r="BW46" s="8">
        <f>'44'!$B$59</f>
        <v>0</v>
      </c>
      <c r="BX46" s="8">
        <f>'44'!$B$60</f>
        <v>0</v>
      </c>
      <c r="BY46" s="8">
        <f>'44'!$B$61</f>
        <v>0</v>
      </c>
      <c r="BZ46" s="55"/>
      <c r="CA46" s="65">
        <f t="shared" si="14"/>
        <v>21606924.07</v>
      </c>
      <c r="CB46" s="65">
        <f t="shared" si="15"/>
        <v>2336518.16</v>
      </c>
      <c r="CD46" s="9">
        <f>CB46-'44'!$B$65</f>
        <v>0</v>
      </c>
    </row>
    <row r="47" spans="1:82" ht="15" x14ac:dyDescent="0.25">
      <c r="A47" s="7">
        <v>45</v>
      </c>
      <c r="B47" s="54" t="s">
        <v>44</v>
      </c>
      <c r="C47" s="8">
        <f>'45'!$B$7</f>
        <v>2935505.64</v>
      </c>
      <c r="D47" s="8">
        <f>'45'!$B$8</f>
        <v>275788.81</v>
      </c>
      <c r="E47" s="8">
        <f>'45'!$B$9</f>
        <v>1433174.06</v>
      </c>
      <c r="F47" s="8">
        <f>'45'!$B$10</f>
        <v>451766.78</v>
      </c>
      <c r="G47" s="8">
        <f>'45'!$B$11</f>
        <v>373031.76</v>
      </c>
      <c r="H47" s="8">
        <f>'45'!$B$12</f>
        <v>46162.68</v>
      </c>
      <c r="I47" s="8">
        <f>'45'!$B$13</f>
        <v>0</v>
      </c>
      <c r="J47" s="8">
        <f>'45'!$B$14</f>
        <v>672156.3</v>
      </c>
      <c r="K47" s="8">
        <f>'45'!$B$15</f>
        <v>11200</v>
      </c>
      <c r="L47" s="8">
        <f>'45'!$B$16</f>
        <v>807294.68</v>
      </c>
      <c r="M47" s="8">
        <f>'45'!$B$17</f>
        <v>0</v>
      </c>
      <c r="N47" s="8">
        <f>'45'!$B$18</f>
        <v>0</v>
      </c>
      <c r="O47" s="8">
        <f>'45'!$B$19</f>
        <v>172983.98</v>
      </c>
      <c r="P47" s="8">
        <f>'45'!$B$20</f>
        <v>0</v>
      </c>
      <c r="Q47" s="8">
        <f>'45'!$B$21</f>
        <v>2420384.71</v>
      </c>
      <c r="R47" s="8">
        <f>'45'!$B$22</f>
        <v>7108398.6600000001</v>
      </c>
      <c r="S47" s="8">
        <f>'45'!$B$23</f>
        <v>138331.32</v>
      </c>
      <c r="T47" s="8">
        <f>'45'!$B$24</f>
        <v>483014.77</v>
      </c>
      <c r="U47" s="8">
        <f>'45'!$B$25</f>
        <v>0</v>
      </c>
      <c r="V47" s="8">
        <f>'45'!$B$26</f>
        <v>12316.26</v>
      </c>
      <c r="W47" s="8">
        <f>'45'!$B$27</f>
        <v>0</v>
      </c>
      <c r="X47" s="65">
        <f t="shared" si="12"/>
        <v>17341510.41</v>
      </c>
      <c r="Y47" s="8">
        <f>'45'!$C$7</f>
        <v>2863066.41</v>
      </c>
      <c r="Z47" s="8">
        <f>'45'!$C$8</f>
        <v>263645.03000000003</v>
      </c>
      <c r="AA47" s="8">
        <f>'45'!$C$9</f>
        <v>1399432.49</v>
      </c>
      <c r="AB47" s="8">
        <f>'45'!$C$10</f>
        <v>440170.1</v>
      </c>
      <c r="AC47" s="8">
        <f>'45'!$C$11</f>
        <v>363546.84</v>
      </c>
      <c r="AD47" s="8">
        <f>'45'!$C$12</f>
        <v>44708.32</v>
      </c>
      <c r="AE47" s="8">
        <f>'45'!$C$13</f>
        <v>0</v>
      </c>
      <c r="AF47" s="8">
        <f>'45'!$C$14</f>
        <v>649521.78</v>
      </c>
      <c r="AG47" s="8">
        <f>'45'!$C$15</f>
        <v>11200</v>
      </c>
      <c r="AH47" s="8">
        <f>'45'!$C$16</f>
        <v>782678.12</v>
      </c>
      <c r="AI47" s="8">
        <f>'45'!$C$17</f>
        <v>0</v>
      </c>
      <c r="AJ47" s="8">
        <f>'45'!$C$18</f>
        <v>0</v>
      </c>
      <c r="AK47" s="8">
        <f>'45'!$C$19</f>
        <v>171166.57</v>
      </c>
      <c r="AL47" s="8">
        <f>'45'!$C$20</f>
        <v>0</v>
      </c>
      <c r="AM47" s="8">
        <f>'45'!$C$21</f>
        <v>2254779.19</v>
      </c>
      <c r="AN47" s="8">
        <f>'45'!$C$22</f>
        <v>6509203</v>
      </c>
      <c r="AO47" s="8">
        <f>'45'!$C$23</f>
        <v>135118.9</v>
      </c>
      <c r="AP47" s="8">
        <f>'45'!$C$24</f>
        <v>402864.61</v>
      </c>
      <c r="AQ47" s="8">
        <f>'45'!$C$25</f>
        <v>0</v>
      </c>
      <c r="AR47" s="8">
        <f>'45'!$C$26</f>
        <v>12316.26</v>
      </c>
      <c r="AS47" s="8">
        <f>'45'!$C$27</f>
        <v>0</v>
      </c>
      <c r="AT47" s="65">
        <f t="shared" si="13"/>
        <v>16303417.620000001</v>
      </c>
      <c r="AU47" s="8">
        <f>'45'!$B$31</f>
        <v>2736035.82</v>
      </c>
      <c r="AV47" s="8">
        <f>'45'!$B$32</f>
        <v>485274.96</v>
      </c>
      <c r="AW47" s="8">
        <f>'45'!$B$33</f>
        <v>448992.72</v>
      </c>
      <c r="AX47" s="8">
        <f>'45'!$B$34</f>
        <v>475070.58</v>
      </c>
      <c r="AY47" s="8">
        <f>'45'!$B$35</f>
        <v>58958.64</v>
      </c>
      <c r="AZ47" s="8">
        <f>'45'!$B$36</f>
        <v>18141.12</v>
      </c>
      <c r="BA47" s="8">
        <f>'45'!$B$37</f>
        <v>81763.56</v>
      </c>
      <c r="BB47" s="8">
        <f>'45'!$B$38</f>
        <v>1142117.68</v>
      </c>
      <c r="BC47" s="8">
        <f>'45'!$B$39</f>
        <v>0</v>
      </c>
      <c r="BD47" s="8">
        <f>'45'!$B$40</f>
        <v>25716.560000000001</v>
      </c>
      <c r="BE47" s="8">
        <f>'45'!$B$41</f>
        <v>480653</v>
      </c>
      <c r="BF47" s="8">
        <f>'45'!$B$42</f>
        <v>451260.36</v>
      </c>
      <c r="BG47" s="8">
        <f>'45'!$B$43</f>
        <v>373026.78</v>
      </c>
      <c r="BH47" s="8">
        <f>'45'!$B$46</f>
        <v>742565.98</v>
      </c>
      <c r="BI47" s="8">
        <f>'45'!$B$44</f>
        <v>46162.68</v>
      </c>
      <c r="BJ47" s="8">
        <f>'45'!$B$45</f>
        <v>0</v>
      </c>
      <c r="BK47" s="8">
        <f>'45'!$B$47</f>
        <v>6018.72</v>
      </c>
      <c r="BL47" s="8">
        <f>'45'!$B$49</f>
        <v>0</v>
      </c>
      <c r="BM47" s="8">
        <f>'45'!$B$48</f>
        <v>807279.84</v>
      </c>
      <c r="BN47" s="8">
        <f>'45'!$B$51</f>
        <v>172207.84</v>
      </c>
      <c r="BO47" s="8">
        <f>'45'!$B$58</f>
        <v>84698.64</v>
      </c>
      <c r="BP47" s="8">
        <f>'45'!$B$53</f>
        <v>2564840.71</v>
      </c>
      <c r="BQ47" s="8">
        <f>'45'!$B$54</f>
        <v>57482.1</v>
      </c>
      <c r="BR47" s="8">
        <f>'45'!$B$55</f>
        <v>98955.03</v>
      </c>
      <c r="BS47" s="8">
        <f>'45'!$B$56</f>
        <v>6379889.1100000003</v>
      </c>
      <c r="BT47" s="8">
        <f>'45'!$B$57</f>
        <v>119351.67999999999</v>
      </c>
      <c r="BU47" s="8">
        <f>'45'!$B$52</f>
        <v>0</v>
      </c>
      <c r="BV47" s="8">
        <f>'45'!$B$50</f>
        <v>0</v>
      </c>
      <c r="BW47" s="8">
        <f>'45'!$B$59</f>
        <v>500</v>
      </c>
      <c r="BX47" s="8">
        <f>'45'!$B$60</f>
        <v>0</v>
      </c>
      <c r="BY47" s="8">
        <f>'45'!$B$61</f>
        <v>0</v>
      </c>
      <c r="BZ47" s="55"/>
      <c r="CA47" s="65">
        <f t="shared" si="14"/>
        <v>14845139.479999997</v>
      </c>
      <c r="CB47" s="65">
        <f t="shared" si="15"/>
        <v>1458278.1400000043</v>
      </c>
      <c r="CD47" s="9">
        <f>CB47-'45'!$B$65</f>
        <v>0</v>
      </c>
    </row>
    <row r="48" spans="1:82" ht="15" x14ac:dyDescent="0.25">
      <c r="A48" s="14">
        <v>46</v>
      </c>
      <c r="B48" s="54" t="s">
        <v>45</v>
      </c>
      <c r="C48" s="8">
        <f>'46'!$B$7</f>
        <v>4788928.6100000003</v>
      </c>
      <c r="D48" s="8">
        <f>'46'!$B$8</f>
        <v>754207.02</v>
      </c>
      <c r="E48" s="8">
        <f>'46'!$B$9</f>
        <v>2338058.69</v>
      </c>
      <c r="F48" s="8">
        <f>'46'!$B$10</f>
        <v>736184.49</v>
      </c>
      <c r="G48" s="8">
        <f>'46'!$B$11</f>
        <v>608556.65</v>
      </c>
      <c r="H48" s="8">
        <f>'46'!$B$12</f>
        <v>14949.6</v>
      </c>
      <c r="I48" s="8">
        <f>'46'!$B$13</f>
        <v>0</v>
      </c>
      <c r="J48" s="8">
        <f>'46'!$B$14</f>
        <v>1023891.75</v>
      </c>
      <c r="K48" s="8">
        <f>'46'!$B$15</f>
        <v>11200</v>
      </c>
      <c r="L48" s="8">
        <f>'46'!$B$16</f>
        <v>1316963.6000000001</v>
      </c>
      <c r="M48" s="8">
        <f>'46'!$B$17</f>
        <v>0</v>
      </c>
      <c r="N48" s="8">
        <f>'46'!$B$18</f>
        <v>0</v>
      </c>
      <c r="O48" s="8">
        <f>'46'!$B$19</f>
        <v>396152.53</v>
      </c>
      <c r="P48" s="8">
        <f>'46'!$B$20</f>
        <v>0</v>
      </c>
      <c r="Q48" s="8">
        <f>'46'!$B$21</f>
        <v>3492996.72</v>
      </c>
      <c r="R48" s="8">
        <f>'46'!$B$22</f>
        <v>11799989.140000001</v>
      </c>
      <c r="S48" s="8">
        <f>'46'!$B$23</f>
        <v>225675.04</v>
      </c>
      <c r="T48" s="8">
        <f>'46'!$B$24</f>
        <v>744916.11</v>
      </c>
      <c r="U48" s="8">
        <f>'46'!$B$25</f>
        <v>10190.64</v>
      </c>
      <c r="V48" s="8">
        <f>'46'!$B$26</f>
        <v>568266</v>
      </c>
      <c r="W48" s="8">
        <f>'46'!$B$27</f>
        <v>0</v>
      </c>
      <c r="X48" s="65">
        <f t="shared" si="12"/>
        <v>28831126.59</v>
      </c>
      <c r="Y48" s="8">
        <f>'46'!$C$7</f>
        <v>4668560.03</v>
      </c>
      <c r="Z48" s="8">
        <f>'46'!$C$8</f>
        <v>719615.72</v>
      </c>
      <c r="AA48" s="8">
        <f>'46'!$C$9</f>
        <v>2281710.0299999998</v>
      </c>
      <c r="AB48" s="8">
        <f>'46'!$C$10</f>
        <v>717004.57</v>
      </c>
      <c r="AC48" s="8">
        <f>'46'!$C$11</f>
        <v>592864.85</v>
      </c>
      <c r="AD48" s="8">
        <f>'46'!$C$12</f>
        <v>14401.56</v>
      </c>
      <c r="AE48" s="8">
        <f>'46'!$C$13</f>
        <v>0</v>
      </c>
      <c r="AF48" s="8">
        <f>'46'!$C$14</f>
        <v>984503.86</v>
      </c>
      <c r="AG48" s="8">
        <f>'46'!$C$15</f>
        <v>11200</v>
      </c>
      <c r="AH48" s="8">
        <f>'46'!$C$16</f>
        <v>1276262.08</v>
      </c>
      <c r="AI48" s="8">
        <f>'46'!$C$17</f>
        <v>0</v>
      </c>
      <c r="AJ48" s="8">
        <f>'46'!$C$18</f>
        <v>0</v>
      </c>
      <c r="AK48" s="8">
        <f>'46'!$C$19</f>
        <v>373726.59</v>
      </c>
      <c r="AL48" s="8">
        <f>'46'!$C$20</f>
        <v>0</v>
      </c>
      <c r="AM48" s="8">
        <f>'46'!$C$21</f>
        <v>3372495.26</v>
      </c>
      <c r="AN48" s="8">
        <f>'46'!$C$22</f>
        <v>11281615.109999999</v>
      </c>
      <c r="AO48" s="8">
        <f>'46'!$C$23</f>
        <v>220626.32</v>
      </c>
      <c r="AP48" s="8">
        <f>'46'!$C$24</f>
        <v>683480.08</v>
      </c>
      <c r="AQ48" s="8">
        <f>'46'!$C$25</f>
        <v>10190.64</v>
      </c>
      <c r="AR48" s="8">
        <f>'46'!$C$26</f>
        <v>568266</v>
      </c>
      <c r="AS48" s="8">
        <f>'46'!$C$27</f>
        <v>0</v>
      </c>
      <c r="AT48" s="65">
        <f t="shared" si="13"/>
        <v>27776522.699999996</v>
      </c>
      <c r="AU48" s="8">
        <f>'46'!$B$31</f>
        <v>4036004.7</v>
      </c>
      <c r="AV48" s="8">
        <f>'46'!$B$32</f>
        <v>793075.44</v>
      </c>
      <c r="AW48" s="8">
        <f>'46'!$B$33</f>
        <v>733780.08</v>
      </c>
      <c r="AX48" s="8">
        <f>'46'!$B$34</f>
        <v>776398.62</v>
      </c>
      <c r="AY48" s="8">
        <f>'46'!$B$35</f>
        <v>96354.96</v>
      </c>
      <c r="AZ48" s="8">
        <f>'46'!$B$36</f>
        <v>29647.68</v>
      </c>
      <c r="BA48" s="8">
        <f>'46'!$B$37</f>
        <v>68136.3</v>
      </c>
      <c r="BB48" s="8">
        <f>'46'!$B$38</f>
        <v>1435188.16</v>
      </c>
      <c r="BC48" s="8">
        <f>'46'!$B$39</f>
        <v>0</v>
      </c>
      <c r="BD48" s="8">
        <f>'46'!$B$40</f>
        <v>103423.46</v>
      </c>
      <c r="BE48" s="8">
        <f>'46'!$B$41</f>
        <v>604506</v>
      </c>
      <c r="BF48" s="8">
        <f>'46'!$B$42</f>
        <v>737486.04</v>
      </c>
      <c r="BG48" s="8">
        <f>'46'!$B$43</f>
        <v>609630.42000000004</v>
      </c>
      <c r="BH48" s="8">
        <f>'46'!$B$46</f>
        <v>931417.66</v>
      </c>
      <c r="BI48" s="8">
        <f>'46'!$B$44</f>
        <v>13698.37</v>
      </c>
      <c r="BJ48" s="8">
        <f>'46'!$B$45</f>
        <v>0</v>
      </c>
      <c r="BK48" s="8">
        <f>'46'!$B$47</f>
        <v>12037.44</v>
      </c>
      <c r="BL48" s="8">
        <f>'46'!$B$49</f>
        <v>0</v>
      </c>
      <c r="BM48" s="8">
        <f>'46'!$B$48</f>
        <v>1319321.76</v>
      </c>
      <c r="BN48" s="8">
        <f>'46'!$B$51</f>
        <v>448398.02</v>
      </c>
      <c r="BO48" s="8">
        <f>'46'!$B$58</f>
        <v>96166.28</v>
      </c>
      <c r="BP48" s="8">
        <f>'46'!$B$53</f>
        <v>3619068.37</v>
      </c>
      <c r="BQ48" s="8">
        <f>'46'!$B$54</f>
        <v>157184.64000000001</v>
      </c>
      <c r="BR48" s="8">
        <f>'46'!$B$55</f>
        <v>271541.23</v>
      </c>
      <c r="BS48" s="8">
        <f>'46'!$B$56</f>
        <v>11411591.189999999</v>
      </c>
      <c r="BT48" s="8">
        <f>'46'!$B$57</f>
        <v>325481.15000000002</v>
      </c>
      <c r="BU48" s="8">
        <f>'46'!$B$52</f>
        <v>0</v>
      </c>
      <c r="BV48" s="8">
        <f>'46'!$B$50</f>
        <v>0</v>
      </c>
      <c r="BW48" s="8">
        <f>'46'!$B$59</f>
        <v>0</v>
      </c>
      <c r="BX48" s="8">
        <f>'46'!$B$60</f>
        <v>0</v>
      </c>
      <c r="BY48" s="8">
        <f>'46'!$B$61</f>
        <v>0</v>
      </c>
      <c r="BZ48" s="55"/>
      <c r="CA48" s="65">
        <f t="shared" si="14"/>
        <v>23839326.25</v>
      </c>
      <c r="CB48" s="65">
        <f t="shared" si="15"/>
        <v>3937196.4499999955</v>
      </c>
      <c r="CD48" s="9">
        <f>CB48-'46'!$B$65</f>
        <v>0</v>
      </c>
    </row>
    <row r="49" spans="1:82" ht="15" x14ac:dyDescent="0.25">
      <c r="A49" s="7">
        <v>47</v>
      </c>
      <c r="B49" s="54" t="s">
        <v>46</v>
      </c>
      <c r="C49" s="8">
        <f>'47'!$B$7</f>
        <v>3150809.22</v>
      </c>
      <c r="D49" s="8">
        <f>'47'!$B$8</f>
        <v>249302.89</v>
      </c>
      <c r="E49" s="8">
        <f>'47'!$B$9</f>
        <v>1538288.16</v>
      </c>
      <c r="F49" s="8">
        <f>'47'!$B$10</f>
        <v>484366.08000000002</v>
      </c>
      <c r="G49" s="8">
        <f>'47'!$B$11</f>
        <v>400393.92</v>
      </c>
      <c r="H49" s="8">
        <f>'47'!$B$12</f>
        <v>82752.36</v>
      </c>
      <c r="I49" s="8">
        <f>'47'!$B$13</f>
        <v>0</v>
      </c>
      <c r="J49" s="8">
        <f>'47'!$B$14</f>
        <v>668555.93999999994</v>
      </c>
      <c r="K49" s="8">
        <f>'47'!$B$15</f>
        <v>12000</v>
      </c>
      <c r="L49" s="8">
        <f>'47'!$B$16</f>
        <v>866502.42</v>
      </c>
      <c r="M49" s="8">
        <f>'47'!$B$17</f>
        <v>0</v>
      </c>
      <c r="N49" s="8">
        <f>'47'!$B$18</f>
        <v>0</v>
      </c>
      <c r="O49" s="8">
        <f>'47'!$B$19</f>
        <v>187000.07</v>
      </c>
      <c r="P49" s="8">
        <f>'47'!$B$20</f>
        <v>0</v>
      </c>
      <c r="Q49" s="8">
        <f>'47'!$B$21</f>
        <v>2400303.7400000002</v>
      </c>
      <c r="R49" s="8">
        <f>'47'!$B$22</f>
        <v>7306987.1399999997</v>
      </c>
      <c r="S49" s="8">
        <f>'47'!$B$23</f>
        <v>148478.88</v>
      </c>
      <c r="T49" s="8">
        <f>'47'!$B$24</f>
        <v>490753.54</v>
      </c>
      <c r="U49" s="8">
        <f>'47'!$B$25</f>
        <v>4406.17</v>
      </c>
      <c r="V49" s="8">
        <f>'47'!$B$26</f>
        <v>0</v>
      </c>
      <c r="W49" s="8">
        <f>'47'!$B$27</f>
        <v>0</v>
      </c>
      <c r="X49" s="65">
        <f t="shared" si="12"/>
        <v>17990900.530000001</v>
      </c>
      <c r="Y49" s="8">
        <f>'47'!$C$7</f>
        <v>3078534.43</v>
      </c>
      <c r="Z49" s="8">
        <f>'47'!$C$8</f>
        <v>238824.66</v>
      </c>
      <c r="AA49" s="8">
        <f>'47'!$C$9</f>
        <v>1504260.23</v>
      </c>
      <c r="AB49" s="8">
        <f>'47'!$C$10</f>
        <v>472933.96</v>
      </c>
      <c r="AC49" s="8">
        <f>'47'!$C$11</f>
        <v>390917.69</v>
      </c>
      <c r="AD49" s="8">
        <f>'47'!$C$12</f>
        <v>80959.81</v>
      </c>
      <c r="AE49" s="8">
        <f>'47'!$C$13</f>
        <v>0</v>
      </c>
      <c r="AF49" s="8">
        <f>'47'!$C$14</f>
        <v>650286.52</v>
      </c>
      <c r="AG49" s="8">
        <f>'47'!$C$15</f>
        <v>12000</v>
      </c>
      <c r="AH49" s="8">
        <f>'47'!$C$16</f>
        <v>842914.15</v>
      </c>
      <c r="AI49" s="8">
        <f>'47'!$C$17</f>
        <v>0</v>
      </c>
      <c r="AJ49" s="8">
        <f>'47'!$C$18</f>
        <v>0</v>
      </c>
      <c r="AK49" s="8">
        <f>'47'!$C$19</f>
        <v>185421.71</v>
      </c>
      <c r="AL49" s="8">
        <f>'47'!$C$20</f>
        <v>8.85</v>
      </c>
      <c r="AM49" s="8">
        <f>'47'!$C$21</f>
        <v>2317045.06</v>
      </c>
      <c r="AN49" s="8">
        <f>'47'!$C$22</f>
        <v>6964765.0099999998</v>
      </c>
      <c r="AO49" s="8">
        <f>'47'!$C$23</f>
        <v>145216.12</v>
      </c>
      <c r="AP49" s="8">
        <f>'47'!$C$24</f>
        <v>451875.46</v>
      </c>
      <c r="AQ49" s="8">
        <f>'47'!$C$25</f>
        <v>4406.17</v>
      </c>
      <c r="AR49" s="8">
        <f>'47'!$C$26</f>
        <v>0</v>
      </c>
      <c r="AS49" s="8">
        <f>'47'!$C$27</f>
        <v>0</v>
      </c>
      <c r="AT49" s="65">
        <f t="shared" si="13"/>
        <v>17340369.830000002</v>
      </c>
      <c r="AU49" s="8">
        <f>'47'!$B$31</f>
        <v>3383193.03</v>
      </c>
      <c r="AV49" s="8">
        <f>'47'!$B$32</f>
        <v>520867.44</v>
      </c>
      <c r="AW49" s="8">
        <f>'47'!$B$33</f>
        <v>481924.08</v>
      </c>
      <c r="AX49" s="8">
        <f>'47'!$B$34</f>
        <v>509914.62</v>
      </c>
      <c r="AY49" s="8">
        <f>'47'!$B$35</f>
        <v>63282.96</v>
      </c>
      <c r="AZ49" s="8">
        <f>'47'!$B$36</f>
        <v>19471.68</v>
      </c>
      <c r="BA49" s="8">
        <f>'47'!$B$37</f>
        <v>81763.56</v>
      </c>
      <c r="BB49" s="8">
        <f>'47'!$B$38</f>
        <v>1668742.92</v>
      </c>
      <c r="BC49" s="8">
        <f>'47'!$B$39</f>
        <v>0</v>
      </c>
      <c r="BD49" s="8">
        <f>'47'!$B$40</f>
        <v>37225.769999999997</v>
      </c>
      <c r="BE49" s="8">
        <f>'47'!$B$41</f>
        <v>8684556</v>
      </c>
      <c r="BF49" s="8">
        <f>'47'!$B$42</f>
        <v>484358.04</v>
      </c>
      <c r="BG49" s="8">
        <f>'47'!$B$43</f>
        <v>400386.42</v>
      </c>
      <c r="BH49" s="8">
        <f>'47'!$B$46</f>
        <v>744232.65</v>
      </c>
      <c r="BI49" s="8">
        <f>'47'!$B$44</f>
        <v>82754.64</v>
      </c>
      <c r="BJ49" s="8">
        <f>'47'!$B$45</f>
        <v>0</v>
      </c>
      <c r="BK49" s="8">
        <f>'47'!$B$47</f>
        <v>42131.040000000001</v>
      </c>
      <c r="BL49" s="8">
        <f>'47'!$B$49</f>
        <v>0</v>
      </c>
      <c r="BM49" s="8">
        <f>'47'!$B$48</f>
        <v>866489.76</v>
      </c>
      <c r="BN49" s="8">
        <f>'47'!$B$51</f>
        <v>179536.06</v>
      </c>
      <c r="BO49" s="8">
        <f>'47'!$B$58</f>
        <v>70322.64</v>
      </c>
      <c r="BP49" s="8">
        <f>'47'!$B$53</f>
        <v>2686235.4</v>
      </c>
      <c r="BQ49" s="8">
        <f>'47'!$B$54</f>
        <v>51761.7</v>
      </c>
      <c r="BR49" s="8">
        <f>'47'!$B$55</f>
        <v>89669.05</v>
      </c>
      <c r="BS49" s="8">
        <f>'47'!$B$56</f>
        <v>7565912.9699999997</v>
      </c>
      <c r="BT49" s="8">
        <f>'47'!$B$57</f>
        <v>107872.14</v>
      </c>
      <c r="BU49" s="8">
        <f>'47'!$B$52</f>
        <v>0</v>
      </c>
      <c r="BV49" s="8">
        <f>'47'!$B$50</f>
        <v>0</v>
      </c>
      <c r="BW49" s="8">
        <f>'47'!$B$59</f>
        <v>0</v>
      </c>
      <c r="BX49" s="8">
        <f>'47'!$B$60</f>
        <v>0</v>
      </c>
      <c r="BY49" s="8">
        <f>'47'!$B$61</f>
        <v>0</v>
      </c>
      <c r="BZ49" s="55"/>
      <c r="CA49" s="65">
        <f t="shared" si="14"/>
        <v>25190108.649999999</v>
      </c>
      <c r="CB49" s="65">
        <f t="shared" si="15"/>
        <v>-7849738.8199999966</v>
      </c>
      <c r="CD49" s="9">
        <f>CB49-'47'!$B$65</f>
        <v>0</v>
      </c>
    </row>
    <row r="50" spans="1:82" ht="15" x14ac:dyDescent="0.25">
      <c r="A50" s="14">
        <v>48</v>
      </c>
      <c r="B50" s="54" t="s">
        <v>47</v>
      </c>
      <c r="C50" s="8">
        <f>'48'!$B$7</f>
        <v>2849977.41</v>
      </c>
      <c r="D50" s="8">
        <f>'48'!$B$8</f>
        <v>270912.21999999997</v>
      </c>
      <c r="E50" s="8">
        <f>'48'!$B$9</f>
        <v>1391413.53</v>
      </c>
      <c r="F50" s="8">
        <f>'48'!$B$10</f>
        <v>438120.13</v>
      </c>
      <c r="G50" s="8">
        <f>'48'!$B$11</f>
        <v>362165.8</v>
      </c>
      <c r="H50" s="8">
        <f>'48'!$B$12</f>
        <v>67698.02</v>
      </c>
      <c r="I50" s="8">
        <f>'48'!$B$13</f>
        <v>0</v>
      </c>
      <c r="J50" s="8">
        <f>'48'!$B$14</f>
        <v>520219.54</v>
      </c>
      <c r="K50" s="8">
        <f>'48'!$B$15</f>
        <v>12000</v>
      </c>
      <c r="L50" s="8">
        <f>'48'!$B$16</f>
        <v>783780.01</v>
      </c>
      <c r="M50" s="8">
        <f>'48'!$B$17</f>
        <v>186038.58</v>
      </c>
      <c r="N50" s="8">
        <f>'48'!$B$18</f>
        <v>0</v>
      </c>
      <c r="O50" s="8">
        <f>'48'!$B$19</f>
        <v>126681.88</v>
      </c>
      <c r="P50" s="8">
        <f>'48'!$B$20</f>
        <v>0</v>
      </c>
      <c r="Q50" s="8">
        <f>'48'!$B$21</f>
        <v>2414747.66</v>
      </c>
      <c r="R50" s="8">
        <f>'48'!$B$22</f>
        <v>7125115.9400000004</v>
      </c>
      <c r="S50" s="8">
        <f>'48'!$B$23</f>
        <v>134298.82999999999</v>
      </c>
      <c r="T50" s="8">
        <f>'48'!$B$24</f>
        <v>395785.61</v>
      </c>
      <c r="U50" s="8">
        <f>'48'!$B$25</f>
        <v>4406.17</v>
      </c>
      <c r="V50" s="8">
        <f>'48'!$B$26</f>
        <v>0</v>
      </c>
      <c r="W50" s="8">
        <f>'48'!$B$27</f>
        <v>0</v>
      </c>
      <c r="X50" s="65">
        <f t="shared" si="12"/>
        <v>17083361.330000002</v>
      </c>
      <c r="Y50" s="8">
        <f>'48'!$C$7</f>
        <v>2760231.02</v>
      </c>
      <c r="Z50" s="8">
        <f>'48'!$C$8</f>
        <v>256342.52</v>
      </c>
      <c r="AA50" s="8">
        <f>'48'!$C$9</f>
        <v>1349494.59</v>
      </c>
      <c r="AB50" s="8">
        <f>'48'!$C$10</f>
        <v>423749.75</v>
      </c>
      <c r="AC50" s="8">
        <f>'48'!$C$11</f>
        <v>350403.27</v>
      </c>
      <c r="AD50" s="8">
        <f>'48'!$C$12</f>
        <v>66252.81</v>
      </c>
      <c r="AE50" s="8">
        <f>'48'!$C$13</f>
        <v>0</v>
      </c>
      <c r="AF50" s="8">
        <f>'48'!$C$14</f>
        <v>490623.89</v>
      </c>
      <c r="AG50" s="8">
        <f>'48'!$C$15</f>
        <v>12000</v>
      </c>
      <c r="AH50" s="8">
        <f>'48'!$C$16</f>
        <v>753109.78</v>
      </c>
      <c r="AI50" s="8">
        <f>'48'!$C$17</f>
        <v>179192.77</v>
      </c>
      <c r="AJ50" s="8">
        <f>'48'!$C$18</f>
        <v>0</v>
      </c>
      <c r="AK50" s="8">
        <f>'48'!$C$19</f>
        <v>128215.07</v>
      </c>
      <c r="AL50" s="8">
        <f>'48'!$C$20</f>
        <v>79.95</v>
      </c>
      <c r="AM50" s="8">
        <f>'48'!$C$21</f>
        <v>2228785.54</v>
      </c>
      <c r="AN50" s="8">
        <f>'48'!$C$22</f>
        <v>6535764.4699999997</v>
      </c>
      <c r="AO50" s="8">
        <f>'48'!$C$23</f>
        <v>130567.94</v>
      </c>
      <c r="AP50" s="8">
        <f>'48'!$C$24</f>
        <v>343463.39</v>
      </c>
      <c r="AQ50" s="8">
        <f>'48'!$C$25</f>
        <v>4406.17</v>
      </c>
      <c r="AR50" s="8">
        <f>'48'!$C$26</f>
        <v>0</v>
      </c>
      <c r="AS50" s="8">
        <f>'48'!$C$27</f>
        <v>0</v>
      </c>
      <c r="AT50" s="65">
        <f t="shared" si="13"/>
        <v>16012682.93</v>
      </c>
      <c r="AU50" s="8">
        <f>'48'!$B$31</f>
        <v>2919666.45</v>
      </c>
      <c r="AV50" s="8">
        <f>'48'!$B$32</f>
        <v>471279.35999999999</v>
      </c>
      <c r="AW50" s="8">
        <f>'48'!$B$33</f>
        <v>436043.52000000002</v>
      </c>
      <c r="AX50" s="8">
        <f>'48'!$B$34</f>
        <v>461369.28</v>
      </c>
      <c r="AY50" s="8">
        <f>'48'!$B$35</f>
        <v>57258.239999999998</v>
      </c>
      <c r="AZ50" s="8">
        <f>'48'!$B$36</f>
        <v>17617.919999999998</v>
      </c>
      <c r="BA50" s="8">
        <f>'48'!$B$37</f>
        <v>93877.93</v>
      </c>
      <c r="BB50" s="8">
        <f>'48'!$B$38</f>
        <v>1203907.3999999999</v>
      </c>
      <c r="BC50" s="8">
        <f>'48'!$B$39</f>
        <v>111332.16</v>
      </c>
      <c r="BD50" s="8">
        <f>'48'!$B$40</f>
        <v>66980.639999999999</v>
      </c>
      <c r="BE50" s="8">
        <f>'48'!$B$41</f>
        <v>717175</v>
      </c>
      <c r="BF50" s="8">
        <f>'48'!$B$42</f>
        <v>438245.76</v>
      </c>
      <c r="BG50" s="8">
        <f>'48'!$B$43</f>
        <v>362268.48</v>
      </c>
      <c r="BH50" s="8">
        <f>'48'!$B$46</f>
        <v>519960.96</v>
      </c>
      <c r="BI50" s="8">
        <f>'48'!$B$44</f>
        <v>67714.44</v>
      </c>
      <c r="BJ50" s="8">
        <f>'48'!$B$45</f>
        <v>0</v>
      </c>
      <c r="BK50" s="8">
        <f>'48'!$B$47</f>
        <v>30093.599999999999</v>
      </c>
      <c r="BL50" s="8">
        <f>'48'!$B$49</f>
        <v>186038.58</v>
      </c>
      <c r="BM50" s="8">
        <f>'48'!$B$48</f>
        <v>783997.43999999994</v>
      </c>
      <c r="BN50" s="8">
        <f>'48'!$B$51</f>
        <v>121104.84</v>
      </c>
      <c r="BO50" s="8">
        <f>'48'!$B$58</f>
        <v>248850.72</v>
      </c>
      <c r="BP50" s="8">
        <f>'48'!$B$53</f>
        <v>2494840.71</v>
      </c>
      <c r="BQ50" s="8">
        <f>'48'!$B$54</f>
        <v>56321.75</v>
      </c>
      <c r="BR50" s="8">
        <f>'48'!$B$55</f>
        <v>97307.61</v>
      </c>
      <c r="BS50" s="8">
        <f>'48'!$B$56</f>
        <v>6667805.9699999997</v>
      </c>
      <c r="BT50" s="8">
        <f>'48'!$B$57</f>
        <v>117282.86</v>
      </c>
      <c r="BU50" s="8">
        <f>'48'!$B$52</f>
        <v>0</v>
      </c>
      <c r="BV50" s="8">
        <f>'48'!$B$50</f>
        <v>0</v>
      </c>
      <c r="BW50" s="8">
        <f>'48'!$B$59</f>
        <v>0</v>
      </c>
      <c r="BX50" s="8">
        <f>'48'!$B$60</f>
        <v>0</v>
      </c>
      <c r="BY50" s="8">
        <f>'48'!$B$61</f>
        <v>0</v>
      </c>
      <c r="BZ50" s="55"/>
      <c r="CA50" s="65">
        <f t="shared" si="14"/>
        <v>15557762.949999999</v>
      </c>
      <c r="CB50" s="65">
        <f t="shared" si="15"/>
        <v>454919.98000000045</v>
      </c>
      <c r="CD50" s="9">
        <f>CB50-'48'!$B$65</f>
        <v>0</v>
      </c>
    </row>
    <row r="51" spans="1:82" ht="15" x14ac:dyDescent="0.25">
      <c r="A51" s="7">
        <v>49</v>
      </c>
      <c r="B51" s="56" t="s">
        <v>92</v>
      </c>
      <c r="C51" s="8">
        <f>'49'!$B$7</f>
        <v>2010626.32</v>
      </c>
      <c r="D51" s="8">
        <f>'49'!$B$8</f>
        <v>175574.41</v>
      </c>
      <c r="E51" s="8">
        <f>'49'!$B$9</f>
        <v>981629.1</v>
      </c>
      <c r="F51" s="8">
        <f>'49'!$B$10</f>
        <v>309087.87</v>
      </c>
      <c r="G51" s="8">
        <f>'49'!$B$11</f>
        <v>255503.64</v>
      </c>
      <c r="H51" s="8">
        <f>'49'!$B$12</f>
        <v>30466.75</v>
      </c>
      <c r="I51" s="8">
        <f>'49'!$B$13</f>
        <v>0</v>
      </c>
      <c r="J51" s="8">
        <f>'49'!$B$14</f>
        <v>502376.88</v>
      </c>
      <c r="K51" s="8">
        <f>'49'!$B$15</f>
        <v>396000</v>
      </c>
      <c r="L51" s="8">
        <f>'49'!$B$16</f>
        <v>552946.87</v>
      </c>
      <c r="M51" s="8">
        <f>'49'!$B$17</f>
        <v>131247.20000000001</v>
      </c>
      <c r="N51" s="8">
        <f>'49'!$B$18</f>
        <v>0</v>
      </c>
      <c r="O51" s="8">
        <f>'49'!$B$19</f>
        <v>115916.95</v>
      </c>
      <c r="P51" s="8">
        <f>'49'!$B$20</f>
        <v>0</v>
      </c>
      <c r="Q51" s="8">
        <f>'49'!$B$21</f>
        <v>1633379.48</v>
      </c>
      <c r="R51" s="8">
        <f>'49'!$B$22</f>
        <v>5515529.2400000002</v>
      </c>
      <c r="S51" s="8">
        <f>'49'!$B$23</f>
        <v>94749.41</v>
      </c>
      <c r="T51" s="8">
        <f>'49'!$B$24</f>
        <v>299031.89</v>
      </c>
      <c r="U51" s="8">
        <f>'49'!$B$25</f>
        <v>18024.78</v>
      </c>
      <c r="V51" s="8">
        <f>'49'!$B$26</f>
        <v>27431.759999999998</v>
      </c>
      <c r="W51" s="8">
        <f>'49'!$B$27</f>
        <v>0</v>
      </c>
      <c r="X51" s="65">
        <f t="shared" si="12"/>
        <v>13049522.550000001</v>
      </c>
      <c r="Y51" s="8">
        <f>'49'!$C$7</f>
        <v>1983215.04</v>
      </c>
      <c r="Z51" s="8">
        <f>'49'!$C$8</f>
        <v>170175.28</v>
      </c>
      <c r="AA51" s="8">
        <f>'49'!$C$9</f>
        <v>969277.59</v>
      </c>
      <c r="AB51" s="8">
        <f>'49'!$C$10</f>
        <v>304610.52</v>
      </c>
      <c r="AC51" s="8">
        <f>'49'!$C$11</f>
        <v>251852.37</v>
      </c>
      <c r="AD51" s="8">
        <f>'49'!$C$12</f>
        <v>29760.52</v>
      </c>
      <c r="AE51" s="8">
        <f>'49'!$C$13</f>
        <v>0</v>
      </c>
      <c r="AF51" s="8">
        <f>'49'!$C$14</f>
        <v>492657.63</v>
      </c>
      <c r="AG51" s="8">
        <f>'49'!$C$15</f>
        <v>363400</v>
      </c>
      <c r="AH51" s="8">
        <f>'49'!$C$16</f>
        <v>542511.31999999995</v>
      </c>
      <c r="AI51" s="8">
        <f>'49'!$C$17</f>
        <v>128866.32</v>
      </c>
      <c r="AJ51" s="8">
        <f>'49'!$C$18</f>
        <v>0</v>
      </c>
      <c r="AK51" s="8">
        <f>'49'!$C$19</f>
        <v>113759.64</v>
      </c>
      <c r="AL51" s="8">
        <f>'49'!$C$20</f>
        <v>0.02</v>
      </c>
      <c r="AM51" s="8">
        <f>'49'!$C$21</f>
        <v>1584349.48</v>
      </c>
      <c r="AN51" s="8">
        <f>'49'!$C$22</f>
        <v>5274351.8099999996</v>
      </c>
      <c r="AO51" s="8">
        <f>'49'!$C$23</f>
        <v>93530.98</v>
      </c>
      <c r="AP51" s="8">
        <f>'49'!$C$24</f>
        <v>280290.89</v>
      </c>
      <c r="AQ51" s="8">
        <f>'49'!$C$25</f>
        <v>18024.78</v>
      </c>
      <c r="AR51" s="8">
        <f>'49'!$C$26</f>
        <v>18678.740000000002</v>
      </c>
      <c r="AS51" s="8">
        <f>'49'!$C$27</f>
        <v>0</v>
      </c>
      <c r="AT51" s="65">
        <f t="shared" si="13"/>
        <v>12619312.93</v>
      </c>
      <c r="AU51" s="8">
        <f>'49'!$B$31</f>
        <v>2230332.66</v>
      </c>
      <c r="AV51" s="8">
        <f>'49'!$B$32</f>
        <v>332350.56</v>
      </c>
      <c r="AW51" s="8">
        <f>'49'!$B$33</f>
        <v>307501.92</v>
      </c>
      <c r="AX51" s="8">
        <f>'49'!$B$34</f>
        <v>325361.88</v>
      </c>
      <c r="AY51" s="8">
        <f>'49'!$B$35</f>
        <v>40379.040000000001</v>
      </c>
      <c r="AZ51" s="8">
        <f>'49'!$B$36</f>
        <v>12424.32</v>
      </c>
      <c r="BA51" s="8">
        <f>'49'!$B$37</f>
        <v>54509.04</v>
      </c>
      <c r="BB51" s="8">
        <f>'49'!$B$38</f>
        <v>1002153.6</v>
      </c>
      <c r="BC51" s="8">
        <f>'49'!$B$39</f>
        <v>111332.16</v>
      </c>
      <c r="BD51" s="8">
        <f>'49'!$B$40</f>
        <v>44320.14</v>
      </c>
      <c r="BE51" s="8">
        <f>'49'!$B$41</f>
        <v>449069</v>
      </c>
      <c r="BF51" s="8">
        <f>'49'!$B$42</f>
        <v>309054.96000000002</v>
      </c>
      <c r="BG51" s="8">
        <f>'49'!$B$43</f>
        <v>255475.08</v>
      </c>
      <c r="BH51" s="8">
        <f>'49'!$B$46</f>
        <v>436496.18</v>
      </c>
      <c r="BI51" s="8">
        <f>'49'!$B$44</f>
        <v>30459</v>
      </c>
      <c r="BJ51" s="8">
        <f>'49'!$B$45</f>
        <v>0</v>
      </c>
      <c r="BK51" s="8">
        <f>'49'!$B$47</f>
        <v>87271.44</v>
      </c>
      <c r="BL51" s="8">
        <f>'49'!$B$49</f>
        <v>131247.20000000001</v>
      </c>
      <c r="BM51" s="8">
        <f>'49'!$B$48</f>
        <v>552882.24</v>
      </c>
      <c r="BN51" s="8">
        <f>'49'!$B$51</f>
        <v>112762.35</v>
      </c>
      <c r="BO51" s="8">
        <f>'49'!$B$58</f>
        <v>57862.2</v>
      </c>
      <c r="BP51" s="8">
        <f>'49'!$B$53</f>
        <v>1995949.93</v>
      </c>
      <c r="BQ51" s="8">
        <f>'49'!$B$54</f>
        <v>36513.64</v>
      </c>
      <c r="BR51" s="8">
        <f>'49'!$B$55</f>
        <v>62774.17</v>
      </c>
      <c r="BS51" s="8">
        <f>'49'!$B$56</f>
        <v>5348488.8600000003</v>
      </c>
      <c r="BT51" s="8">
        <f>'49'!$B$57</f>
        <v>76286.600000000006</v>
      </c>
      <c r="BU51" s="8">
        <f>'49'!$B$52</f>
        <v>0</v>
      </c>
      <c r="BV51" s="8">
        <f>'49'!$B$50</f>
        <v>0</v>
      </c>
      <c r="BW51" s="8">
        <f>'49'!$B$59</f>
        <v>0</v>
      </c>
      <c r="BX51" s="8">
        <f>'49'!$B$60</f>
        <v>37472.74</v>
      </c>
      <c r="BY51" s="8">
        <f>'49'!$B$61</f>
        <v>0</v>
      </c>
      <c r="BZ51" s="55"/>
      <c r="CA51" s="65">
        <f t="shared" si="14"/>
        <v>12034823.840000002</v>
      </c>
      <c r="CB51" s="65">
        <f t="shared" si="15"/>
        <v>584489.08999999799</v>
      </c>
      <c r="CD51" s="9">
        <f>CB51-'49'!$B$65</f>
        <v>0</v>
      </c>
    </row>
    <row r="52" spans="1:82" ht="15" x14ac:dyDescent="0.25">
      <c r="A52" s="14">
        <v>50</v>
      </c>
      <c r="B52" s="54" t="s">
        <v>48</v>
      </c>
      <c r="C52" s="8">
        <f>'50'!$B$7</f>
        <v>4565789.7</v>
      </c>
      <c r="D52" s="8">
        <f>'50'!$B$8</f>
        <v>652065.17000000004</v>
      </c>
      <c r="E52" s="8">
        <f>'50'!$B$9</f>
        <v>2229108.96</v>
      </c>
      <c r="F52" s="8">
        <f>'50'!$B$10</f>
        <v>701884.68</v>
      </c>
      <c r="G52" s="8">
        <f>'50'!$B$11</f>
        <v>0</v>
      </c>
      <c r="H52" s="8">
        <f>'50'!$B$12</f>
        <v>119921.4</v>
      </c>
      <c r="I52" s="8">
        <f>'50'!$B$13</f>
        <v>129231.36</v>
      </c>
      <c r="J52" s="8">
        <f>'50'!$B$14</f>
        <v>996156.24</v>
      </c>
      <c r="K52" s="8">
        <f>'50'!$B$15</f>
        <v>401950</v>
      </c>
      <c r="L52" s="8">
        <f>'50'!$B$16</f>
        <v>1255638.24</v>
      </c>
      <c r="M52" s="8">
        <f>'50'!$B$17</f>
        <v>0</v>
      </c>
      <c r="N52" s="8">
        <f>'50'!$B$18</f>
        <v>0</v>
      </c>
      <c r="O52" s="8">
        <f>'50'!$B$19</f>
        <v>720925.03</v>
      </c>
      <c r="P52" s="8">
        <f>'50'!$B$20</f>
        <v>0</v>
      </c>
      <c r="Q52" s="8">
        <f>'50'!$B$21</f>
        <v>3160034.62</v>
      </c>
      <c r="R52" s="8">
        <f>'50'!$B$22</f>
        <v>11190400.59</v>
      </c>
      <c r="S52" s="8">
        <f>'50'!$B$23</f>
        <v>236316.12</v>
      </c>
      <c r="T52" s="8">
        <f>'50'!$B$24</f>
        <v>205449</v>
      </c>
      <c r="U52" s="8">
        <f>'50'!$B$25</f>
        <v>239860.03</v>
      </c>
      <c r="V52" s="8">
        <f>'50'!$B$26</f>
        <v>183037.98</v>
      </c>
      <c r="W52" s="8">
        <f>'50'!$B$27</f>
        <v>282558.2</v>
      </c>
      <c r="X52" s="65">
        <f t="shared" si="12"/>
        <v>27270327.32</v>
      </c>
      <c r="Y52" s="8">
        <f>'50'!$C$7</f>
        <v>4409021.6900000004</v>
      </c>
      <c r="Z52" s="8">
        <f>'50'!$C$8</f>
        <v>616247.6</v>
      </c>
      <c r="AA52" s="8">
        <f>'50'!$C$9</f>
        <v>2155987.27</v>
      </c>
      <c r="AB52" s="8">
        <f>'50'!$C$10</f>
        <v>676837.41</v>
      </c>
      <c r="AC52" s="8">
        <f>'50'!$C$11</f>
        <v>4.43</v>
      </c>
      <c r="AD52" s="8">
        <f>'50'!$C$12</f>
        <v>116483.77</v>
      </c>
      <c r="AE52" s="8">
        <f>'50'!$C$13</f>
        <v>122952.75</v>
      </c>
      <c r="AF52" s="8">
        <f>'50'!$C$14</f>
        <v>947482.49</v>
      </c>
      <c r="AG52" s="8">
        <f>'50'!$C$15</f>
        <v>376333</v>
      </c>
      <c r="AH52" s="8">
        <f>'50'!$C$16</f>
        <v>1202852.2</v>
      </c>
      <c r="AI52" s="8">
        <f>'50'!$C$17</f>
        <v>0</v>
      </c>
      <c r="AJ52" s="8">
        <f>'50'!$C$18</f>
        <v>0</v>
      </c>
      <c r="AK52" s="8">
        <f>'50'!$C$19</f>
        <v>695537.03</v>
      </c>
      <c r="AL52" s="8">
        <f>'50'!$C$20</f>
        <v>0</v>
      </c>
      <c r="AM52" s="8">
        <f>'50'!$C$21</f>
        <v>2872990.4</v>
      </c>
      <c r="AN52" s="8">
        <f>'50'!$C$22</f>
        <v>10377216.09</v>
      </c>
      <c r="AO52" s="8">
        <f>'50'!$C$23</f>
        <v>228888.49</v>
      </c>
      <c r="AP52" s="8">
        <f>'50'!$C$24</f>
        <v>131727.66</v>
      </c>
      <c r="AQ52" s="8">
        <f>'50'!$C$25</f>
        <v>233211.93</v>
      </c>
      <c r="AR52" s="8">
        <f>'50'!$C$26</f>
        <v>216378.63</v>
      </c>
      <c r="AS52" s="8">
        <f>'50'!$C$27</f>
        <v>238647.2</v>
      </c>
      <c r="AT52" s="65">
        <f t="shared" si="13"/>
        <v>25618800.039999995</v>
      </c>
      <c r="AU52" s="8">
        <f>'50'!$B$31</f>
        <v>4267671.4499999993</v>
      </c>
      <c r="AV52" s="8">
        <f>'50'!$B$32</f>
        <v>754863.6</v>
      </c>
      <c r="AW52" s="8">
        <f>'50'!$B$33</f>
        <v>698425.2</v>
      </c>
      <c r="AX52" s="8">
        <f>'50'!$B$34</f>
        <v>738990.3</v>
      </c>
      <c r="AY52" s="8">
        <f>'50'!$B$35</f>
        <v>91712.4</v>
      </c>
      <c r="AZ52" s="8">
        <f>'50'!$B$36</f>
        <v>28219.200000000001</v>
      </c>
      <c r="BA52" s="8">
        <f>'50'!$B$37</f>
        <v>290714.88</v>
      </c>
      <c r="BB52" s="8">
        <f>'50'!$B$38</f>
        <v>1499282.11</v>
      </c>
      <c r="BC52" s="8">
        <f>'50'!$B$39</f>
        <v>19195.2</v>
      </c>
      <c r="BD52" s="8">
        <f>'50'!$B$40</f>
        <v>146268.56</v>
      </c>
      <c r="BE52" s="8">
        <f>'50'!$B$41</f>
        <v>542166</v>
      </c>
      <c r="BF52" s="8">
        <f>'50'!$B$42</f>
        <v>701952.6</v>
      </c>
      <c r="BG52" s="8">
        <f>'50'!$B$43</f>
        <v>0</v>
      </c>
      <c r="BH52" s="8">
        <f>'50'!$B$46</f>
        <v>920859.71</v>
      </c>
      <c r="BI52" s="8">
        <f>'50'!$B$44</f>
        <v>119406.96</v>
      </c>
      <c r="BJ52" s="8">
        <f>'50'!$B$45</f>
        <v>140056.32000000001</v>
      </c>
      <c r="BK52" s="8">
        <f>'50'!$B$47</f>
        <v>0</v>
      </c>
      <c r="BL52" s="8">
        <f>'50'!$B$49</f>
        <v>0</v>
      </c>
      <c r="BM52" s="8">
        <f>'50'!$B$48</f>
        <v>1255754.3999999999</v>
      </c>
      <c r="BN52" s="8">
        <f>'50'!$B$51</f>
        <v>727268.8</v>
      </c>
      <c r="BO52" s="8">
        <f>'50'!$B$58</f>
        <v>322037.28000000003</v>
      </c>
      <c r="BP52" s="8">
        <f>'50'!$B$53</f>
        <v>4063596.97</v>
      </c>
      <c r="BQ52" s="8">
        <f>'50'!$B$54</f>
        <v>135887.98000000001</v>
      </c>
      <c r="BR52" s="8">
        <f>'50'!$B$55</f>
        <v>234630.66</v>
      </c>
      <c r="BS52" s="8">
        <f>'50'!$B$56</f>
        <v>10454326.35</v>
      </c>
      <c r="BT52" s="8">
        <f>'50'!$B$57</f>
        <v>281546.53000000003</v>
      </c>
      <c r="BU52" s="8">
        <f>'50'!$B$52</f>
        <v>0</v>
      </c>
      <c r="BV52" s="8">
        <f>'50'!$B$50</f>
        <v>0</v>
      </c>
      <c r="BW52" s="8">
        <f>'50'!$B$59</f>
        <v>0</v>
      </c>
      <c r="BX52" s="8">
        <f>'50'!$B$60</f>
        <v>140677.74</v>
      </c>
      <c r="BY52" s="8">
        <f>'50'!$B$61</f>
        <v>282558.2</v>
      </c>
      <c r="BZ52" s="55"/>
      <c r="CA52" s="65">
        <f t="shared" si="14"/>
        <v>23938332.779999997</v>
      </c>
      <c r="CB52" s="65">
        <f t="shared" si="15"/>
        <v>1680467.2599999979</v>
      </c>
      <c r="CD52" s="9">
        <f>CB52-'50'!$B$65</f>
        <v>0</v>
      </c>
    </row>
    <row r="53" spans="1:82" ht="15" x14ac:dyDescent="0.25">
      <c r="A53" s="7">
        <v>51</v>
      </c>
      <c r="B53" s="54" t="s">
        <v>49</v>
      </c>
      <c r="C53" s="8">
        <f>'51'!$B$7</f>
        <v>5034538.12</v>
      </c>
      <c r="D53" s="8">
        <f>'51'!$B$8</f>
        <v>753170.44</v>
      </c>
      <c r="E53" s="8">
        <f>'51'!$B$9</f>
        <v>2457960.23</v>
      </c>
      <c r="F53" s="8">
        <f>'51'!$B$10</f>
        <v>773946.99</v>
      </c>
      <c r="G53" s="8">
        <f>'51'!$B$11</f>
        <v>0</v>
      </c>
      <c r="H53" s="8">
        <f>'51'!$B$12</f>
        <v>132230.07</v>
      </c>
      <c r="I53" s="8">
        <f>'51'!$B$13</f>
        <v>143527.17000000001</v>
      </c>
      <c r="J53" s="8">
        <f>'51'!$B$14</f>
        <v>1201986.8899999999</v>
      </c>
      <c r="K53" s="8">
        <f>'51'!$B$15</f>
        <v>129240</v>
      </c>
      <c r="L53" s="8">
        <f>'51'!$B$16</f>
        <v>1384552.61</v>
      </c>
      <c r="M53" s="8">
        <f>'51'!$B$17</f>
        <v>0</v>
      </c>
      <c r="N53" s="8">
        <f>'51'!$B$18</f>
        <v>0</v>
      </c>
      <c r="O53" s="8">
        <f>'51'!$B$19</f>
        <v>676594.33</v>
      </c>
      <c r="P53" s="8">
        <f>'51'!$B$20</f>
        <v>0</v>
      </c>
      <c r="Q53" s="8">
        <f>'51'!$B$21</f>
        <v>3726649.77</v>
      </c>
      <c r="R53" s="8">
        <f>'51'!$B$22</f>
        <v>12850904.439999999</v>
      </c>
      <c r="S53" s="8">
        <f>'51'!$B$23</f>
        <v>260577.57</v>
      </c>
      <c r="T53" s="8">
        <f>'51'!$B$24</f>
        <v>254197.02</v>
      </c>
      <c r="U53" s="8">
        <f>'51'!$B$25</f>
        <v>77061.240000000005</v>
      </c>
      <c r="V53" s="8">
        <f>'51'!$B$26</f>
        <v>164476.14000000001</v>
      </c>
      <c r="W53" s="8">
        <f>'51'!$B$27</f>
        <v>313000.40000000002</v>
      </c>
      <c r="X53" s="65">
        <f t="shared" si="12"/>
        <v>30334613.43</v>
      </c>
      <c r="Y53" s="8">
        <f>'51'!$C$7</f>
        <v>4778305.3600000003</v>
      </c>
      <c r="Z53" s="8">
        <f>'51'!$C$8</f>
        <v>691853.6</v>
      </c>
      <c r="AA53" s="8">
        <f>'51'!$C$9</f>
        <v>2337567.89</v>
      </c>
      <c r="AB53" s="8">
        <f>'51'!$C$10</f>
        <v>733447.18</v>
      </c>
      <c r="AC53" s="8">
        <f>'51'!$C$11</f>
        <v>-101.74</v>
      </c>
      <c r="AD53" s="8">
        <f>'51'!$C$12</f>
        <v>126182.36</v>
      </c>
      <c r="AE53" s="8">
        <f>'51'!$C$13</f>
        <v>135312.48000000001</v>
      </c>
      <c r="AF53" s="8">
        <f>'51'!$C$14</f>
        <v>1116745.72</v>
      </c>
      <c r="AG53" s="8">
        <f>'51'!$C$15</f>
        <v>172320</v>
      </c>
      <c r="AH53" s="8">
        <f>'51'!$C$16</f>
        <v>1301556.45</v>
      </c>
      <c r="AI53" s="8">
        <f>'51'!$C$17</f>
        <v>0</v>
      </c>
      <c r="AJ53" s="8">
        <f>'51'!$C$18</f>
        <v>0</v>
      </c>
      <c r="AK53" s="8">
        <f>'51'!$C$19</f>
        <v>650432.67000000004</v>
      </c>
      <c r="AL53" s="8">
        <f>'51'!$C$20</f>
        <v>0</v>
      </c>
      <c r="AM53" s="8">
        <f>'51'!$C$21</f>
        <v>3328565.1</v>
      </c>
      <c r="AN53" s="8">
        <f>'51'!$C$22</f>
        <v>11909910.640000001</v>
      </c>
      <c r="AO53" s="8">
        <f>'51'!$C$23</f>
        <v>248006.31</v>
      </c>
      <c r="AP53" s="8">
        <f>'51'!$C$24</f>
        <v>175874.33</v>
      </c>
      <c r="AQ53" s="8">
        <f>'51'!$C$25</f>
        <v>77061.240000000005</v>
      </c>
      <c r="AR53" s="8">
        <f>'51'!$C$26</f>
        <v>149085.76999999999</v>
      </c>
      <c r="AS53" s="8">
        <f>'51'!$C$27</f>
        <v>257682.8</v>
      </c>
      <c r="AT53" s="65">
        <f t="shared" si="13"/>
        <v>28189808.159999996</v>
      </c>
      <c r="AU53" s="8">
        <f>'51'!$B$31</f>
        <v>4990047.01</v>
      </c>
      <c r="AV53" s="8">
        <f>'51'!$B$32</f>
        <v>832340.16</v>
      </c>
      <c r="AW53" s="8">
        <f>'51'!$B$33</f>
        <v>770109.12</v>
      </c>
      <c r="AX53" s="8">
        <f>'51'!$B$34</f>
        <v>814837.68</v>
      </c>
      <c r="AY53" s="8">
        <f>'51'!$B$35</f>
        <v>101125.44</v>
      </c>
      <c r="AZ53" s="8">
        <f>'51'!$B$36</f>
        <v>31115.52</v>
      </c>
      <c r="BA53" s="8">
        <f>'51'!$B$37</f>
        <v>331596.65999999997</v>
      </c>
      <c r="BB53" s="8">
        <f>'51'!$B$38</f>
        <v>1967216.21</v>
      </c>
      <c r="BC53" s="8">
        <f>'51'!$B$39</f>
        <v>0</v>
      </c>
      <c r="BD53" s="8">
        <f>'51'!$B$40</f>
        <v>141706.22</v>
      </c>
      <c r="BE53" s="8">
        <f>'51'!$B$41</f>
        <v>1011333</v>
      </c>
      <c r="BF53" s="8">
        <f>'51'!$B$42</f>
        <v>773998.56</v>
      </c>
      <c r="BG53" s="8">
        <f>'51'!$B$43</f>
        <v>0</v>
      </c>
      <c r="BH53" s="8">
        <f>'51'!$B$46</f>
        <v>1106084.44</v>
      </c>
      <c r="BI53" s="8">
        <f>'51'!$B$44</f>
        <v>132240.95999999999</v>
      </c>
      <c r="BJ53" s="8">
        <f>'51'!$B$45</f>
        <v>172629.4</v>
      </c>
      <c r="BK53" s="8">
        <f>'51'!$B$47</f>
        <v>0</v>
      </c>
      <c r="BL53" s="8">
        <f>'51'!$B$49</f>
        <v>0</v>
      </c>
      <c r="BM53" s="8">
        <f>'51'!$B$48</f>
        <v>1384640.64</v>
      </c>
      <c r="BN53" s="8">
        <f>'51'!$B$51</f>
        <v>681021.84</v>
      </c>
      <c r="BO53" s="8">
        <f>'51'!$B$58</f>
        <v>323433.71999999997</v>
      </c>
      <c r="BP53" s="8">
        <f>'51'!$B$53</f>
        <v>4848304.3499999996</v>
      </c>
      <c r="BQ53" s="8">
        <f>'51'!$B$54</f>
        <v>156883.71</v>
      </c>
      <c r="BR53" s="8">
        <f>'51'!$B$55</f>
        <v>271093.83</v>
      </c>
      <c r="BS53" s="8">
        <f>'51'!$B$56</f>
        <v>12117942.65</v>
      </c>
      <c r="BT53" s="8">
        <f>'51'!$B$57</f>
        <v>325192.90000000002</v>
      </c>
      <c r="BU53" s="8">
        <f>'51'!$B$52</f>
        <v>0</v>
      </c>
      <c r="BV53" s="8">
        <f>'51'!$B$50</f>
        <v>0</v>
      </c>
      <c r="BW53" s="8">
        <f>'51'!$B$59</f>
        <v>0</v>
      </c>
      <c r="BX53" s="8">
        <f>'51'!$B$60</f>
        <v>17367.79</v>
      </c>
      <c r="BY53" s="8">
        <f>'51'!$B$61</f>
        <v>313000.40000000002</v>
      </c>
      <c r="BZ53" s="55"/>
      <c r="CA53" s="65">
        <f t="shared" si="14"/>
        <v>27872044.759999998</v>
      </c>
      <c r="CB53" s="65">
        <f t="shared" si="15"/>
        <v>317763.39999999851</v>
      </c>
      <c r="CD53" s="9">
        <f>CB53-'51'!$B$65</f>
        <v>0</v>
      </c>
    </row>
    <row r="54" spans="1:82" ht="15" x14ac:dyDescent="0.25">
      <c r="A54" s="14">
        <v>52</v>
      </c>
      <c r="B54" s="54" t="s">
        <v>50</v>
      </c>
      <c r="C54" s="8">
        <f>'52'!$B$7</f>
        <v>1413749.53</v>
      </c>
      <c r="D54" s="8">
        <f>'52'!$B$8</f>
        <v>116117.7</v>
      </c>
      <c r="E54" s="8">
        <f>'52'!$B$9</f>
        <v>690220.34</v>
      </c>
      <c r="F54" s="8">
        <f>'52'!$B$10</f>
        <v>217333</v>
      </c>
      <c r="G54" s="8">
        <f>'52'!$B$11</f>
        <v>179654.67</v>
      </c>
      <c r="H54" s="8">
        <f>'52'!$B$12</f>
        <v>37130.839999999997</v>
      </c>
      <c r="I54" s="8">
        <f>'52'!$B$13</f>
        <v>0</v>
      </c>
      <c r="J54" s="8">
        <f>'52'!$B$14</f>
        <v>340082.79</v>
      </c>
      <c r="K54" s="8">
        <f>'52'!$B$15</f>
        <v>4000</v>
      </c>
      <c r="L54" s="8">
        <f>'52'!$B$16</f>
        <v>388803.11</v>
      </c>
      <c r="M54" s="8">
        <f>'52'!$B$17</f>
        <v>92286.45</v>
      </c>
      <c r="N54" s="8">
        <f>'52'!$B$18</f>
        <v>0</v>
      </c>
      <c r="O54" s="8">
        <f>'52'!$B$19</f>
        <v>54026.6</v>
      </c>
      <c r="P54" s="8">
        <f>'52'!$B$20</f>
        <v>0</v>
      </c>
      <c r="Q54" s="8">
        <f>'52'!$B$21</f>
        <v>1199552.06</v>
      </c>
      <c r="R54" s="8">
        <f>'52'!$B$22</f>
        <v>3154062.78</v>
      </c>
      <c r="S54" s="8">
        <f>'52'!$B$23</f>
        <v>66621.429999999993</v>
      </c>
      <c r="T54" s="8">
        <f>'52'!$B$24</f>
        <v>186757.73</v>
      </c>
      <c r="U54" s="8">
        <f>'52'!$B$25</f>
        <v>70508</v>
      </c>
      <c r="V54" s="8">
        <f>'52'!$B$26</f>
        <v>57069</v>
      </c>
      <c r="W54" s="8">
        <f>'52'!$B$27</f>
        <v>133095</v>
      </c>
      <c r="X54" s="65">
        <f t="shared" si="12"/>
        <v>8401071.0299999993</v>
      </c>
      <c r="Y54" s="8">
        <f>'52'!$C$7</f>
        <v>1366868.13</v>
      </c>
      <c r="Z54" s="8">
        <f>'52'!$C$8</f>
        <v>109741.6</v>
      </c>
      <c r="AA54" s="8">
        <f>'52'!$C$9</f>
        <v>668581.35</v>
      </c>
      <c r="AB54" s="8">
        <f>'52'!$C$10</f>
        <v>209800.95999999999</v>
      </c>
      <c r="AC54" s="8">
        <f>'52'!$C$11</f>
        <v>173492.2</v>
      </c>
      <c r="AD54" s="8">
        <f>'52'!$C$12</f>
        <v>36100.839999999997</v>
      </c>
      <c r="AE54" s="8">
        <f>'52'!$C$13</f>
        <v>0</v>
      </c>
      <c r="AF54" s="8">
        <f>'52'!$C$14</f>
        <v>324724.06</v>
      </c>
      <c r="AG54" s="8">
        <f>'52'!$C$15</f>
        <v>4000</v>
      </c>
      <c r="AH54" s="8">
        <f>'52'!$C$16</f>
        <v>372734.82</v>
      </c>
      <c r="AI54" s="8">
        <f>'52'!$C$17</f>
        <v>88658.15</v>
      </c>
      <c r="AJ54" s="8">
        <f>'52'!$C$18</f>
        <v>0</v>
      </c>
      <c r="AK54" s="8">
        <f>'52'!$C$19</f>
        <v>51110.79</v>
      </c>
      <c r="AL54" s="8">
        <f>'52'!$C$20</f>
        <v>114.88</v>
      </c>
      <c r="AM54" s="8">
        <f>'52'!$C$21</f>
        <v>1137818.52</v>
      </c>
      <c r="AN54" s="8">
        <f>'52'!$C$22</f>
        <v>2950504.89</v>
      </c>
      <c r="AO54" s="8">
        <f>'52'!$C$23</f>
        <v>64640.52</v>
      </c>
      <c r="AP54" s="8">
        <f>'52'!$C$24</f>
        <v>176433.05</v>
      </c>
      <c r="AQ54" s="8">
        <f>'52'!$C$25</f>
        <v>70508</v>
      </c>
      <c r="AR54" s="8">
        <f>'52'!$C$26</f>
        <v>43966.09</v>
      </c>
      <c r="AS54" s="8">
        <f>'52'!$C$27</f>
        <v>100205</v>
      </c>
      <c r="AT54" s="65">
        <f t="shared" si="13"/>
        <v>7950003.8499999987</v>
      </c>
      <c r="AU54" s="8">
        <f>'52'!$B$31</f>
        <v>1498180.4500000002</v>
      </c>
      <c r="AV54" s="8">
        <f>'52'!$B$32</f>
        <v>233533.92</v>
      </c>
      <c r="AW54" s="8">
        <f>'52'!$B$33</f>
        <v>216073.44</v>
      </c>
      <c r="AX54" s="8">
        <f>'52'!$B$34</f>
        <v>228623.16</v>
      </c>
      <c r="AY54" s="8">
        <f>'52'!$B$35</f>
        <v>28373.279999999999</v>
      </c>
      <c r="AZ54" s="8">
        <f>'52'!$B$36</f>
        <v>8730.24</v>
      </c>
      <c r="BA54" s="8">
        <f>'52'!$B$37</f>
        <v>63593.88</v>
      </c>
      <c r="BB54" s="8">
        <f>'52'!$B$38</f>
        <v>647742.67000000004</v>
      </c>
      <c r="BC54" s="8">
        <f>'52'!$B$39</f>
        <v>53746.559999999998</v>
      </c>
      <c r="BD54" s="8">
        <f>'52'!$B$40</f>
        <v>17763.3</v>
      </c>
      <c r="BE54" s="8">
        <f>'52'!$B$41</f>
        <v>495399</v>
      </c>
      <c r="BF54" s="8">
        <f>'52'!$B$42</f>
        <v>217164.72</v>
      </c>
      <c r="BG54" s="8">
        <f>'52'!$B$43</f>
        <v>179515.56</v>
      </c>
      <c r="BH54" s="8">
        <f>'52'!$B$46</f>
        <v>325770.07</v>
      </c>
      <c r="BI54" s="8">
        <f>'52'!$B$44</f>
        <v>37114.199999999997</v>
      </c>
      <c r="BJ54" s="8">
        <f>'52'!$B$45</f>
        <v>0</v>
      </c>
      <c r="BK54" s="8">
        <f>'52'!$B$47</f>
        <v>5015.6000000000004</v>
      </c>
      <c r="BL54" s="8">
        <f>'52'!$B$49</f>
        <v>92286.45</v>
      </c>
      <c r="BM54" s="8">
        <f>'52'!$B$48</f>
        <v>388495.68</v>
      </c>
      <c r="BN54" s="8">
        <f>'52'!$B$51</f>
        <v>54018.41</v>
      </c>
      <c r="BO54" s="8">
        <f>'52'!$B$58</f>
        <v>165266.4</v>
      </c>
      <c r="BP54" s="8">
        <f>'52'!$B$53</f>
        <v>1384648.11</v>
      </c>
      <c r="BQ54" s="8">
        <f>'52'!$B$54</f>
        <v>24165.23</v>
      </c>
      <c r="BR54" s="8">
        <f>'52'!$B$55</f>
        <v>41574.78</v>
      </c>
      <c r="BS54" s="8">
        <f>'52'!$B$56</f>
        <v>3094608.86</v>
      </c>
      <c r="BT54" s="8">
        <f>'52'!$B$57</f>
        <v>50377.69</v>
      </c>
      <c r="BU54" s="8">
        <f>'52'!$B$52</f>
        <v>0</v>
      </c>
      <c r="BV54" s="8">
        <f>'52'!$B$50</f>
        <v>0</v>
      </c>
      <c r="BW54" s="8">
        <f>'52'!$B$59</f>
        <v>0</v>
      </c>
      <c r="BX54" s="8">
        <f>'52'!$B$60</f>
        <v>43341.64</v>
      </c>
      <c r="BY54" s="8">
        <f>'52'!$B$61</f>
        <v>133095</v>
      </c>
      <c r="BZ54" s="55"/>
      <c r="CA54" s="65">
        <f t="shared" si="14"/>
        <v>8113920.1500000013</v>
      </c>
      <c r="CB54" s="65">
        <f t="shared" si="15"/>
        <v>-163916.30000000261</v>
      </c>
      <c r="CD54" s="9">
        <f>CB54-'52'!$B$65</f>
        <v>0</v>
      </c>
    </row>
    <row r="55" spans="1:82" ht="15" x14ac:dyDescent="0.25">
      <c r="A55" s="7">
        <v>53</v>
      </c>
      <c r="B55" s="54" t="s">
        <v>51</v>
      </c>
      <c r="C55" s="8">
        <f>'53'!$B$7</f>
        <v>3748885.74</v>
      </c>
      <c r="D55" s="8">
        <f>'53'!$B$8</f>
        <v>873464.59</v>
      </c>
      <c r="E55" s="8">
        <f>'53'!$B$9</f>
        <v>1830279.12</v>
      </c>
      <c r="F55" s="8">
        <f>'53'!$B$10</f>
        <v>576306.06000000006</v>
      </c>
      <c r="G55" s="8">
        <f>'53'!$B$11</f>
        <v>0</v>
      </c>
      <c r="H55" s="8">
        <f>'53'!$B$12</f>
        <v>98464.8</v>
      </c>
      <c r="I55" s="8">
        <f>'53'!$B$13</f>
        <v>107152.62</v>
      </c>
      <c r="J55" s="8">
        <f>'53'!$B$14</f>
        <v>1009304.87</v>
      </c>
      <c r="K55" s="8">
        <f>'53'!$B$15</f>
        <v>0</v>
      </c>
      <c r="L55" s="8">
        <f>'53'!$B$16</f>
        <v>1030982.44</v>
      </c>
      <c r="M55" s="8">
        <f>'53'!$B$17</f>
        <v>0</v>
      </c>
      <c r="N55" s="8">
        <f>'53'!$B$18</f>
        <v>0</v>
      </c>
      <c r="O55" s="8">
        <f>'53'!$B$19</f>
        <v>647644.93999999994</v>
      </c>
      <c r="P55" s="8">
        <f>'53'!$B$20</f>
        <v>0</v>
      </c>
      <c r="Q55" s="8">
        <f>'53'!$B$21</f>
        <v>2855887.33</v>
      </c>
      <c r="R55" s="8">
        <f>'53'!$B$22</f>
        <v>9054008.0800000001</v>
      </c>
      <c r="S55" s="8">
        <f>'53'!$B$23</f>
        <v>194035.32</v>
      </c>
      <c r="T55" s="8">
        <f>'53'!$B$24</f>
        <v>173864.91</v>
      </c>
      <c r="U55" s="8">
        <f>'53'!$B$25</f>
        <v>21626.13</v>
      </c>
      <c r="V55" s="8">
        <f>'53'!$B$26</f>
        <v>0</v>
      </c>
      <c r="W55" s="8">
        <f>'53'!$B$27</f>
        <v>281600.08</v>
      </c>
      <c r="X55" s="65">
        <f t="shared" si="12"/>
        <v>22503507.029999997</v>
      </c>
      <c r="Y55" s="8">
        <f>'53'!$C$7</f>
        <v>3703939.1</v>
      </c>
      <c r="Z55" s="8">
        <f>'53'!$C$8</f>
        <v>831511.49</v>
      </c>
      <c r="AA55" s="8">
        <f>'53'!$C$9</f>
        <v>1812911.65</v>
      </c>
      <c r="AB55" s="8">
        <f>'53'!$C$10</f>
        <v>568392.41</v>
      </c>
      <c r="AC55" s="8">
        <f>'53'!$C$11</f>
        <v>0</v>
      </c>
      <c r="AD55" s="8">
        <f>'53'!$C$12</f>
        <v>96960.84</v>
      </c>
      <c r="AE55" s="8">
        <f>'53'!$C$13</f>
        <v>106503.89</v>
      </c>
      <c r="AF55" s="8">
        <f>'53'!$C$14</f>
        <v>974037.09</v>
      </c>
      <c r="AG55" s="8">
        <f>'53'!$C$15</f>
        <v>0</v>
      </c>
      <c r="AH55" s="8">
        <f>'53'!$C$16</f>
        <v>1007686.44</v>
      </c>
      <c r="AI55" s="8">
        <f>'53'!$C$17</f>
        <v>0</v>
      </c>
      <c r="AJ55" s="8">
        <f>'53'!$C$18</f>
        <v>5315.53</v>
      </c>
      <c r="AK55" s="8">
        <f>'53'!$C$19</f>
        <v>635266.64</v>
      </c>
      <c r="AL55" s="8">
        <f>'53'!$C$20</f>
        <v>0</v>
      </c>
      <c r="AM55" s="8">
        <f>'53'!$C$21</f>
        <v>2706739.52</v>
      </c>
      <c r="AN55" s="8">
        <f>'53'!$C$22</f>
        <v>8827292.0199999996</v>
      </c>
      <c r="AO55" s="8">
        <f>'53'!$C$23</f>
        <v>192564.32</v>
      </c>
      <c r="AP55" s="8">
        <f>'53'!$C$24</f>
        <v>213771.51999999999</v>
      </c>
      <c r="AQ55" s="8">
        <f>'53'!$C$25</f>
        <v>21626.13</v>
      </c>
      <c r="AR55" s="8">
        <f>'53'!$C$26</f>
        <v>0</v>
      </c>
      <c r="AS55" s="8">
        <f>'53'!$C$27</f>
        <v>239925.04</v>
      </c>
      <c r="AT55" s="65">
        <f t="shared" si="13"/>
        <v>21944443.629999995</v>
      </c>
      <c r="AU55" s="8">
        <f>'53'!$B$31</f>
        <v>4095649.73</v>
      </c>
      <c r="AV55" s="8">
        <f>'53'!$B$32</f>
        <v>619735.43999999994</v>
      </c>
      <c r="AW55" s="8">
        <f>'53'!$B$33</f>
        <v>573400.07999999996</v>
      </c>
      <c r="AX55" s="8">
        <f>'53'!$B$34</f>
        <v>606703.62</v>
      </c>
      <c r="AY55" s="8">
        <f>'53'!$B$35</f>
        <v>75294.960000000006</v>
      </c>
      <c r="AZ55" s="8">
        <f>'53'!$B$36</f>
        <v>23167.68</v>
      </c>
      <c r="BA55" s="8">
        <f>'53'!$B$37</f>
        <v>161255.91</v>
      </c>
      <c r="BB55" s="8">
        <f>'53'!$B$38</f>
        <v>1755440.72</v>
      </c>
      <c r="BC55" s="8">
        <f>'53'!$B$39</f>
        <v>0</v>
      </c>
      <c r="BD55" s="8">
        <f>'53'!$B$40</f>
        <v>280651.32</v>
      </c>
      <c r="BE55" s="8">
        <f>'53'!$B$41</f>
        <v>883438</v>
      </c>
      <c r="BF55" s="8">
        <f>'53'!$B$42</f>
        <v>576296.04</v>
      </c>
      <c r="BG55" s="8">
        <f>'53'!$B$43</f>
        <v>0</v>
      </c>
      <c r="BH55" s="8">
        <f>'53'!$B$46</f>
        <v>938251.99</v>
      </c>
      <c r="BI55" s="8">
        <f>'53'!$B$44</f>
        <v>98462.64</v>
      </c>
      <c r="BJ55" s="8">
        <f>'53'!$B$45</f>
        <v>184030.32</v>
      </c>
      <c r="BK55" s="8">
        <f>'53'!$B$47</f>
        <v>0</v>
      </c>
      <c r="BL55" s="8">
        <f>'53'!$B$49</f>
        <v>0</v>
      </c>
      <c r="BM55" s="8">
        <f>'53'!$B$48</f>
        <v>1030961.76</v>
      </c>
      <c r="BN55" s="8">
        <f>'53'!$B$51</f>
        <v>647641.18000000005</v>
      </c>
      <c r="BO55" s="8">
        <f>'53'!$B$58</f>
        <v>199982.76</v>
      </c>
      <c r="BP55" s="8">
        <f>'53'!$B$53</f>
        <v>3767281.42</v>
      </c>
      <c r="BQ55" s="8">
        <f>'53'!$B$54</f>
        <v>181925.1</v>
      </c>
      <c r="BR55" s="8">
        <f>'53'!$B$55</f>
        <v>314422.13</v>
      </c>
      <c r="BS55" s="8">
        <f>'53'!$B$56</f>
        <v>8607186.7200000007</v>
      </c>
      <c r="BT55" s="8">
        <f>'53'!$B$57</f>
        <v>377117.36</v>
      </c>
      <c r="BU55" s="8">
        <f>'53'!$B$52</f>
        <v>0</v>
      </c>
      <c r="BV55" s="8">
        <f>'53'!$B$50</f>
        <v>0</v>
      </c>
      <c r="BW55" s="8">
        <f>'53'!$B$59</f>
        <v>0</v>
      </c>
      <c r="BX55" s="8">
        <f>'53'!$B$60</f>
        <v>47037.22</v>
      </c>
      <c r="BY55" s="8">
        <f>'53'!$B$61</f>
        <v>281600.08</v>
      </c>
      <c r="BZ55" s="55"/>
      <c r="CA55" s="65">
        <f t="shared" si="14"/>
        <v>21357819.859999999</v>
      </c>
      <c r="CB55" s="65">
        <f t="shared" si="15"/>
        <v>586623.76999999583</v>
      </c>
      <c r="CD55" s="9">
        <f>CB55-'53'!$B$65</f>
        <v>0</v>
      </c>
    </row>
    <row r="56" spans="1:82" ht="15" x14ac:dyDescent="0.25">
      <c r="A56" s="14">
        <v>54</v>
      </c>
      <c r="B56" s="54" t="s">
        <v>52</v>
      </c>
      <c r="C56" s="8">
        <f>'54'!$B$7</f>
        <v>1416825.18</v>
      </c>
      <c r="D56" s="8">
        <f>'54'!$B$8</f>
        <v>243327.17</v>
      </c>
      <c r="E56" s="8">
        <f>'54'!$B$9</f>
        <v>691722.96</v>
      </c>
      <c r="F56" s="8">
        <f>'54'!$B$10</f>
        <v>217804.5</v>
      </c>
      <c r="G56" s="8">
        <f>'54'!$B$11</f>
        <v>0</v>
      </c>
      <c r="H56" s="8">
        <f>'54'!$B$12</f>
        <v>37212.839999999997</v>
      </c>
      <c r="I56" s="8">
        <f>'54'!$B$13</f>
        <v>40496.339999999997</v>
      </c>
      <c r="J56" s="8">
        <f>'54'!$B$14</f>
        <v>442095</v>
      </c>
      <c r="K56" s="8">
        <f>'54'!$B$15</f>
        <v>0</v>
      </c>
      <c r="L56" s="8">
        <f>'54'!$B$16</f>
        <v>389642.34</v>
      </c>
      <c r="M56" s="8">
        <f>'54'!$B$17</f>
        <v>0</v>
      </c>
      <c r="N56" s="8">
        <f>'54'!$B$18</f>
        <v>0</v>
      </c>
      <c r="O56" s="8">
        <f>'54'!$B$19</f>
        <v>253993.83</v>
      </c>
      <c r="P56" s="8">
        <f>'54'!$B$20</f>
        <v>0</v>
      </c>
      <c r="Q56" s="8">
        <f>'54'!$B$21</f>
        <v>1076127.47</v>
      </c>
      <c r="R56" s="8">
        <f>'54'!$B$22</f>
        <v>2909705.66</v>
      </c>
      <c r="S56" s="8">
        <f>'54'!$B$23</f>
        <v>73331.88</v>
      </c>
      <c r="T56" s="8">
        <f>'54'!$B$24</f>
        <v>44771.97</v>
      </c>
      <c r="U56" s="8">
        <f>'54'!$B$25</f>
        <v>0</v>
      </c>
      <c r="V56" s="8">
        <f>'54'!$B$26</f>
        <v>0</v>
      </c>
      <c r="W56" s="8">
        <f>'54'!$B$27</f>
        <v>96000</v>
      </c>
      <c r="X56" s="65">
        <f t="shared" si="12"/>
        <v>7933057.1399999987</v>
      </c>
      <c r="Y56" s="8">
        <f>'54'!$C$7</f>
        <v>1376488.5</v>
      </c>
      <c r="Z56" s="8">
        <f>'54'!$C$8</f>
        <v>229373.75</v>
      </c>
      <c r="AA56" s="8">
        <f>'54'!$C$9</f>
        <v>673120.74</v>
      </c>
      <c r="AB56" s="8">
        <f>'54'!$C$10</f>
        <v>211328.73</v>
      </c>
      <c r="AC56" s="8">
        <f>'54'!$C$11</f>
        <v>0</v>
      </c>
      <c r="AD56" s="8">
        <f>'54'!$C$12</f>
        <v>36266.9</v>
      </c>
      <c r="AE56" s="8">
        <f>'54'!$C$13</f>
        <v>39457.360000000001</v>
      </c>
      <c r="AF56" s="8">
        <f>'54'!$C$14</f>
        <v>418861.75</v>
      </c>
      <c r="AG56" s="8">
        <f>'54'!$C$15</f>
        <v>0</v>
      </c>
      <c r="AH56" s="8">
        <f>'54'!$C$16</f>
        <v>375551.16</v>
      </c>
      <c r="AI56" s="8">
        <f>'54'!$C$17</f>
        <v>0</v>
      </c>
      <c r="AJ56" s="8">
        <f>'54'!$C$18</f>
        <v>0</v>
      </c>
      <c r="AK56" s="8">
        <f>'54'!$C$19</f>
        <v>245518.17</v>
      </c>
      <c r="AL56" s="8">
        <f>'54'!$C$20</f>
        <v>0</v>
      </c>
      <c r="AM56" s="8">
        <f>'54'!$C$21</f>
        <v>993230.2</v>
      </c>
      <c r="AN56" s="8">
        <f>'54'!$C$22</f>
        <v>2757303.05</v>
      </c>
      <c r="AO56" s="8">
        <f>'54'!$C$23</f>
        <v>71394.899999999994</v>
      </c>
      <c r="AP56" s="8">
        <f>'54'!$C$24</f>
        <v>48275.19</v>
      </c>
      <c r="AQ56" s="8">
        <f>'54'!$C$25</f>
        <v>0</v>
      </c>
      <c r="AR56" s="8">
        <f>'54'!$C$26</f>
        <v>0</v>
      </c>
      <c r="AS56" s="8">
        <f>'54'!$C$27</f>
        <v>80350</v>
      </c>
      <c r="AT56" s="65">
        <f t="shared" si="13"/>
        <v>7556520.4000000004</v>
      </c>
      <c r="AU56" s="8">
        <f>'54'!$B$31</f>
        <v>1512247.5799999998</v>
      </c>
      <c r="AV56" s="8">
        <f>'54'!$B$32</f>
        <v>234227.28</v>
      </c>
      <c r="AW56" s="8">
        <f>'54'!$B$33</f>
        <v>216714.96</v>
      </c>
      <c r="AX56" s="8">
        <f>'54'!$B$34</f>
        <v>229301.94</v>
      </c>
      <c r="AY56" s="8">
        <f>'54'!$B$35</f>
        <v>28457.52</v>
      </c>
      <c r="AZ56" s="8">
        <f>'54'!$B$36</f>
        <v>8756.16</v>
      </c>
      <c r="BA56" s="8">
        <f>'54'!$B$37</f>
        <v>86305.98</v>
      </c>
      <c r="BB56" s="8">
        <f>'54'!$B$38</f>
        <v>615662.31999999995</v>
      </c>
      <c r="BC56" s="8">
        <f>'54'!$B$39</f>
        <v>0</v>
      </c>
      <c r="BD56" s="8">
        <f>'54'!$B$40</f>
        <v>92821.42</v>
      </c>
      <c r="BE56" s="8">
        <f>'54'!$B$41</f>
        <v>129928</v>
      </c>
      <c r="BF56" s="8">
        <f>'54'!$B$42</f>
        <v>217809.48</v>
      </c>
      <c r="BG56" s="8">
        <f>'54'!$B$43</f>
        <v>0</v>
      </c>
      <c r="BH56" s="8">
        <f>'54'!$B$46</f>
        <v>408224.46</v>
      </c>
      <c r="BI56" s="8">
        <f>'54'!$B$44</f>
        <v>37213.68</v>
      </c>
      <c r="BJ56" s="8">
        <f>'54'!$B$45</f>
        <v>104539.02</v>
      </c>
      <c r="BK56" s="8">
        <f>'54'!$B$47</f>
        <v>0</v>
      </c>
      <c r="BL56" s="8">
        <f>'54'!$B$49</f>
        <v>0</v>
      </c>
      <c r="BM56" s="8">
        <f>'54'!$B$48</f>
        <v>389649.12</v>
      </c>
      <c r="BN56" s="8">
        <f>'54'!$B$51</f>
        <v>237602.22</v>
      </c>
      <c r="BO56" s="8">
        <f>'54'!$B$58</f>
        <v>81905.759999999995</v>
      </c>
      <c r="BP56" s="8">
        <f>'54'!$B$53</f>
        <v>1620903.55</v>
      </c>
      <c r="BQ56" s="8">
        <f>'54'!$B$54</f>
        <v>50679.18</v>
      </c>
      <c r="BR56" s="8">
        <f>'54'!$B$55</f>
        <v>87566.81</v>
      </c>
      <c r="BS56" s="8">
        <f>'54'!$B$56</f>
        <v>2702941.61</v>
      </c>
      <c r="BT56" s="8">
        <f>'54'!$B$57</f>
        <v>105081.18</v>
      </c>
      <c r="BU56" s="8">
        <f>'54'!$B$52</f>
        <v>0</v>
      </c>
      <c r="BV56" s="8">
        <f>'54'!$B$50</f>
        <v>0</v>
      </c>
      <c r="BW56" s="8">
        <f>'54'!$B$59</f>
        <v>0</v>
      </c>
      <c r="BX56" s="8">
        <f>'54'!$B$60</f>
        <v>0</v>
      </c>
      <c r="BY56" s="8">
        <f>'54'!$B$61</f>
        <v>96000</v>
      </c>
      <c r="BZ56" s="55"/>
      <c r="CA56" s="65">
        <f t="shared" si="14"/>
        <v>7538964.4800000004</v>
      </c>
      <c r="CB56" s="65">
        <f t="shared" si="15"/>
        <v>17555.919999999925</v>
      </c>
      <c r="CD56" s="9">
        <f>CB56-'54'!$B$65</f>
        <v>0</v>
      </c>
    </row>
    <row r="57" spans="1:82" ht="15" x14ac:dyDescent="0.25">
      <c r="A57" s="7">
        <v>55</v>
      </c>
      <c r="B57" s="54" t="s">
        <v>53</v>
      </c>
      <c r="C57" s="8">
        <f>'55'!$B$7</f>
        <v>3379032.29</v>
      </c>
      <c r="D57" s="8">
        <f>'55'!$B$8</f>
        <v>325606.36</v>
      </c>
      <c r="E57" s="8">
        <f>'55'!$B$9</f>
        <v>1649712.64</v>
      </c>
      <c r="F57" s="8">
        <f>'55'!$B$10</f>
        <v>519447.75</v>
      </c>
      <c r="G57" s="8">
        <f>'55'!$B$11</f>
        <v>429395.73</v>
      </c>
      <c r="H57" s="8">
        <f>'55'!$B$12</f>
        <v>88750.89</v>
      </c>
      <c r="I57" s="8">
        <f>'55'!$B$13</f>
        <v>0</v>
      </c>
      <c r="J57" s="8">
        <f>'55'!$B$14</f>
        <v>828523.36</v>
      </c>
      <c r="K57" s="8">
        <f>'55'!$B$15</f>
        <v>14400</v>
      </c>
      <c r="L57" s="8">
        <f>'55'!$B$16</f>
        <v>929442.98</v>
      </c>
      <c r="M57" s="8">
        <f>'55'!$B$17</f>
        <v>220566.9</v>
      </c>
      <c r="N57" s="8">
        <f>'55'!$B$18</f>
        <v>0</v>
      </c>
      <c r="O57" s="8">
        <f>'55'!$B$19</f>
        <v>216768.26</v>
      </c>
      <c r="P57" s="8">
        <f>'55'!$B$20</f>
        <v>0</v>
      </c>
      <c r="Q57" s="8">
        <f>'55'!$B$21</f>
        <v>2899224.31</v>
      </c>
      <c r="R57" s="8">
        <f>'55'!$B$22</f>
        <v>7589180.25</v>
      </c>
      <c r="S57" s="8">
        <f>'55'!$B$23</f>
        <v>159230.75</v>
      </c>
      <c r="T57" s="8">
        <f>'55'!$B$24</f>
        <v>519241.74</v>
      </c>
      <c r="U57" s="8">
        <f>'55'!$B$25</f>
        <v>30366.39</v>
      </c>
      <c r="V57" s="8">
        <f>'55'!$B$26</f>
        <v>21602.7</v>
      </c>
      <c r="W57" s="8">
        <f>'55'!$B$27</f>
        <v>310711.06</v>
      </c>
      <c r="X57" s="65">
        <f t="shared" si="12"/>
        <v>20131204.359999996</v>
      </c>
      <c r="Y57" s="8">
        <f>'55'!$C$7</f>
        <v>3271698.64</v>
      </c>
      <c r="Z57" s="8">
        <f>'55'!$C$8</f>
        <v>306134.59000000003</v>
      </c>
      <c r="AA57" s="8">
        <f>'55'!$C$9</f>
        <v>1603994.98</v>
      </c>
      <c r="AB57" s="8">
        <f>'55'!$C$10</f>
        <v>502946.77</v>
      </c>
      <c r="AC57" s="8">
        <f>'55'!$C$11</f>
        <v>415276.38</v>
      </c>
      <c r="AD57" s="8">
        <f>'55'!$C$12</f>
        <v>87288.07</v>
      </c>
      <c r="AE57" s="8">
        <f>'55'!$C$13</f>
        <v>0</v>
      </c>
      <c r="AF57" s="8">
        <f>'55'!$C$14</f>
        <v>793596.01</v>
      </c>
      <c r="AG57" s="8">
        <f>'55'!$C$15</f>
        <v>14400</v>
      </c>
      <c r="AH57" s="8">
        <f>'55'!$C$16</f>
        <v>887113.8</v>
      </c>
      <c r="AI57" s="8">
        <f>'55'!$C$17</f>
        <v>211955.97</v>
      </c>
      <c r="AJ57" s="8">
        <f>'55'!$C$18</f>
        <v>0</v>
      </c>
      <c r="AK57" s="8">
        <f>'55'!$C$19</f>
        <v>210496.28</v>
      </c>
      <c r="AL57" s="8">
        <f>'55'!$C$20</f>
        <v>46.19</v>
      </c>
      <c r="AM57" s="8">
        <f>'55'!$C$21</f>
        <v>2763227.61</v>
      </c>
      <c r="AN57" s="8">
        <f>'55'!$C$22</f>
        <v>7189153.4900000002</v>
      </c>
      <c r="AO57" s="8">
        <f>'55'!$C$23</f>
        <v>153670.42000000001</v>
      </c>
      <c r="AP57" s="8">
        <f>'55'!$C$24</f>
        <v>444723.3</v>
      </c>
      <c r="AQ57" s="8">
        <f>'55'!$C$25</f>
        <v>30366.39</v>
      </c>
      <c r="AR57" s="8">
        <f>'55'!$C$26</f>
        <v>14915</v>
      </c>
      <c r="AS57" s="8">
        <f>'55'!$C$27</f>
        <v>276720.37</v>
      </c>
      <c r="AT57" s="65">
        <f t="shared" si="13"/>
        <v>19177724.260000005</v>
      </c>
      <c r="AU57" s="8">
        <f>'55'!$B$31</f>
        <v>3379668.67</v>
      </c>
      <c r="AV57" s="8">
        <f>'55'!$B$32</f>
        <v>558334.56000000006</v>
      </c>
      <c r="AW57" s="8">
        <f>'55'!$B$33</f>
        <v>516589.92</v>
      </c>
      <c r="AX57" s="8">
        <f>'55'!$B$34</f>
        <v>546593.88</v>
      </c>
      <c r="AY57" s="8">
        <f>'55'!$B$35</f>
        <v>67835.039999999994</v>
      </c>
      <c r="AZ57" s="8">
        <f>'55'!$B$36</f>
        <v>20872.32</v>
      </c>
      <c r="BA57" s="8">
        <f>'55'!$B$37</f>
        <v>95390.82</v>
      </c>
      <c r="BB57" s="8">
        <f>'55'!$B$38</f>
        <v>1372750.98</v>
      </c>
      <c r="BC57" s="8">
        <f>'55'!$B$39</f>
        <v>126688.32000000001</v>
      </c>
      <c r="BD57" s="8">
        <f>'55'!$B$40</f>
        <v>74612.83</v>
      </c>
      <c r="BE57" s="8">
        <f>'55'!$B$41</f>
        <v>659553</v>
      </c>
      <c r="BF57" s="8">
        <f>'55'!$B$42</f>
        <v>519198.96</v>
      </c>
      <c r="BG57" s="8">
        <f>'55'!$B$43</f>
        <v>429187.08</v>
      </c>
      <c r="BH57" s="8">
        <f>'55'!$B$46</f>
        <v>748279.18</v>
      </c>
      <c r="BI57" s="8">
        <f>'55'!$B$44</f>
        <v>88707.36</v>
      </c>
      <c r="BJ57" s="8">
        <f>'55'!$B$45</f>
        <v>0</v>
      </c>
      <c r="BK57" s="8">
        <f>'55'!$B$47</f>
        <v>32099.84</v>
      </c>
      <c r="BL57" s="8">
        <f>'55'!$B$49</f>
        <v>220566.9</v>
      </c>
      <c r="BM57" s="8">
        <f>'55'!$B$48</f>
        <v>928818.24</v>
      </c>
      <c r="BN57" s="8">
        <f>'55'!$B$51</f>
        <v>215432.25</v>
      </c>
      <c r="BO57" s="8">
        <f>'55'!$B$58</f>
        <v>308184.36</v>
      </c>
      <c r="BP57" s="8">
        <f>'55'!$B$53</f>
        <v>3470359.24</v>
      </c>
      <c r="BQ57" s="8">
        <f>'55'!$B$54</f>
        <v>67880.42</v>
      </c>
      <c r="BR57" s="8">
        <f>'55'!$B$55</f>
        <v>117232.25</v>
      </c>
      <c r="BS57" s="8">
        <f>'55'!$B$56</f>
        <v>7319278.6299999999</v>
      </c>
      <c r="BT57" s="8">
        <f>'55'!$B$57</f>
        <v>140493.69</v>
      </c>
      <c r="BU57" s="8">
        <f>'55'!$B$52</f>
        <v>0</v>
      </c>
      <c r="BV57" s="8">
        <f>'55'!$B$50</f>
        <v>0</v>
      </c>
      <c r="BW57" s="8">
        <f>'55'!$B$59</f>
        <v>0</v>
      </c>
      <c r="BX57" s="8">
        <f>'55'!$B$60</f>
        <v>35615.410000000003</v>
      </c>
      <c r="BY57" s="8">
        <f>'55'!$B$61</f>
        <v>310711.06</v>
      </c>
      <c r="BZ57" s="55"/>
      <c r="CA57" s="65">
        <f t="shared" si="14"/>
        <v>18665660.18</v>
      </c>
      <c r="CB57" s="65">
        <f t="shared" si="15"/>
        <v>512064.08000000566</v>
      </c>
      <c r="CD57" s="9">
        <f>CB57-'55'!$B$65</f>
        <v>0</v>
      </c>
    </row>
    <row r="58" spans="1:82" ht="15" x14ac:dyDescent="0.25">
      <c r="A58" s="14">
        <v>56</v>
      </c>
      <c r="B58" s="54" t="s">
        <v>54</v>
      </c>
      <c r="C58" s="8">
        <f>'56'!$B$7</f>
        <v>2949146.1</v>
      </c>
      <c r="D58" s="8">
        <f>'56'!$B$8</f>
        <v>416113.91</v>
      </c>
      <c r="E58" s="8">
        <f>'56'!$B$9</f>
        <v>1439830.86</v>
      </c>
      <c r="F58" s="8">
        <f>'56'!$B$10</f>
        <v>453363.84</v>
      </c>
      <c r="G58" s="8">
        <f>'56'!$B$11</f>
        <v>0</v>
      </c>
      <c r="H58" s="8">
        <f>'56'!$B$12</f>
        <v>77460.490000000005</v>
      </c>
      <c r="I58" s="8">
        <f>'56'!$B$13</f>
        <v>0</v>
      </c>
      <c r="J58" s="8">
        <f>'56'!$B$14</f>
        <v>562213.88</v>
      </c>
      <c r="K58" s="8">
        <f>'56'!$B$15</f>
        <v>118470</v>
      </c>
      <c r="L58" s="8">
        <f>'56'!$B$16</f>
        <v>811046.04</v>
      </c>
      <c r="M58" s="8">
        <f>'56'!$B$17</f>
        <v>0</v>
      </c>
      <c r="N58" s="8">
        <f>'56'!$B$18</f>
        <v>0</v>
      </c>
      <c r="O58" s="8">
        <f>'56'!$B$19</f>
        <v>570277.31999999995</v>
      </c>
      <c r="P58" s="8">
        <f>'56'!$B$20</f>
        <v>0</v>
      </c>
      <c r="Q58" s="8">
        <f>'56'!$B$21</f>
        <v>2142066.83</v>
      </c>
      <c r="R58" s="8">
        <f>'56'!$B$22</f>
        <v>7038341.4299999997</v>
      </c>
      <c r="S58" s="8">
        <f>'56'!$B$23</f>
        <v>152640.6</v>
      </c>
      <c r="T58" s="8">
        <f>'56'!$B$24</f>
        <v>230220.73</v>
      </c>
      <c r="U58" s="8">
        <f>'56'!$B$25</f>
        <v>137837.39000000001</v>
      </c>
      <c r="V58" s="8">
        <f>'56'!$B$26</f>
        <v>179676.9</v>
      </c>
      <c r="W58" s="8">
        <f>'56'!$B$27</f>
        <v>182848.88</v>
      </c>
      <c r="X58" s="65">
        <f t="shared" si="12"/>
        <v>17461555.199999996</v>
      </c>
      <c r="Y58" s="8">
        <f>'56'!$C$7</f>
        <v>2929857.02</v>
      </c>
      <c r="Z58" s="8">
        <f>'56'!$C$8</f>
        <v>400179.11</v>
      </c>
      <c r="AA58" s="8">
        <f>'56'!$C$9</f>
        <v>1435242.08</v>
      </c>
      <c r="AB58" s="8">
        <f>'56'!$C$10</f>
        <v>449277.8</v>
      </c>
      <c r="AC58" s="8">
        <f>'56'!$C$11</f>
        <v>0</v>
      </c>
      <c r="AD58" s="8">
        <f>'56'!$C$12</f>
        <v>77990.45</v>
      </c>
      <c r="AE58" s="8">
        <f>'56'!$C$13</f>
        <v>0</v>
      </c>
      <c r="AF58" s="8">
        <f>'56'!$C$14</f>
        <v>546118.81000000006</v>
      </c>
      <c r="AG58" s="8">
        <f>'56'!$C$15</f>
        <v>172320</v>
      </c>
      <c r="AH58" s="8">
        <f>'56'!$C$16</f>
        <v>792680.61</v>
      </c>
      <c r="AI58" s="8">
        <f>'56'!$C$17</f>
        <v>0</v>
      </c>
      <c r="AJ58" s="8">
        <f>'56'!$C$18</f>
        <v>0</v>
      </c>
      <c r="AK58" s="8">
        <f>'56'!$C$19</f>
        <v>600277</v>
      </c>
      <c r="AL58" s="8">
        <f>'56'!$C$20</f>
        <v>0</v>
      </c>
      <c r="AM58" s="8">
        <f>'56'!$C$21</f>
        <v>1978092.55</v>
      </c>
      <c r="AN58" s="8">
        <f>'56'!$C$22</f>
        <v>6725466.7999999998</v>
      </c>
      <c r="AO58" s="8">
        <f>'56'!$C$23</f>
        <v>152836.82999999999</v>
      </c>
      <c r="AP58" s="8">
        <f>'56'!$C$24</f>
        <v>181742.07999999999</v>
      </c>
      <c r="AQ58" s="8">
        <f>'56'!$C$25</f>
        <v>137837.39000000001</v>
      </c>
      <c r="AR58" s="8">
        <f>'56'!$C$26</f>
        <v>217174.89</v>
      </c>
      <c r="AS58" s="8">
        <f>'56'!$C$27</f>
        <v>149057.26</v>
      </c>
      <c r="AT58" s="65">
        <f t="shared" si="13"/>
        <v>16946150.680000003</v>
      </c>
      <c r="AU58" s="8">
        <f>'56'!$B$31</f>
        <v>2519259.58</v>
      </c>
      <c r="AV58" s="8">
        <f>'56'!$B$32</f>
        <v>487534.8</v>
      </c>
      <c r="AW58" s="8">
        <f>'56'!$B$33</f>
        <v>451083.6</v>
      </c>
      <c r="AX58" s="8">
        <f>'56'!$B$34</f>
        <v>477282.9</v>
      </c>
      <c r="AY58" s="8">
        <f>'56'!$B$35</f>
        <v>59233.2</v>
      </c>
      <c r="AZ58" s="8">
        <f>'56'!$B$36</f>
        <v>18225.599999999999</v>
      </c>
      <c r="BA58" s="8">
        <f>'56'!$B$37</f>
        <v>218036.16</v>
      </c>
      <c r="BB58" s="8">
        <f>'56'!$B$38</f>
        <v>740489.16</v>
      </c>
      <c r="BC58" s="8">
        <f>'56'!$B$39</f>
        <v>0</v>
      </c>
      <c r="BD58" s="8">
        <f>'56'!$B$40</f>
        <v>67374.16</v>
      </c>
      <c r="BE58" s="8">
        <f>'56'!$B$41</f>
        <v>5217874</v>
      </c>
      <c r="BF58" s="8">
        <f>'56'!$B$42</f>
        <v>453361.8</v>
      </c>
      <c r="BG58" s="8">
        <f>'56'!$B$43</f>
        <v>0</v>
      </c>
      <c r="BH58" s="8">
        <f>'56'!$B$46</f>
        <v>518566.81</v>
      </c>
      <c r="BI58" s="8">
        <f>'56'!$B$44</f>
        <v>77458.8</v>
      </c>
      <c r="BJ58" s="8">
        <f>'56'!$B$45</f>
        <v>0</v>
      </c>
      <c r="BK58" s="8">
        <f>'56'!$B$47</f>
        <v>0</v>
      </c>
      <c r="BL58" s="8">
        <f>'56'!$B$49</f>
        <v>0</v>
      </c>
      <c r="BM58" s="8">
        <f>'56'!$B$48</f>
        <v>811039.2</v>
      </c>
      <c r="BN58" s="8">
        <f>'56'!$B$51</f>
        <v>581733.92000000004</v>
      </c>
      <c r="BO58" s="8">
        <f>'56'!$B$58</f>
        <v>315055.08</v>
      </c>
      <c r="BP58" s="8">
        <f>'56'!$B$53</f>
        <v>2541593.63</v>
      </c>
      <c r="BQ58" s="8">
        <f>'56'!$B$54</f>
        <v>86789.759999999995</v>
      </c>
      <c r="BR58" s="8">
        <f>'56'!$B$55</f>
        <v>149375.93</v>
      </c>
      <c r="BS58" s="8">
        <f>'56'!$B$56</f>
        <v>6602216.7699999996</v>
      </c>
      <c r="BT58" s="8">
        <f>'56'!$B$57</f>
        <v>179948.22</v>
      </c>
      <c r="BU58" s="8">
        <f>'56'!$B$52</f>
        <v>0</v>
      </c>
      <c r="BV58" s="8">
        <f>'56'!$B$50</f>
        <v>0</v>
      </c>
      <c r="BW58" s="8">
        <f>'56'!$B$59</f>
        <v>0</v>
      </c>
      <c r="BX58" s="8">
        <f>'56'!$B$60</f>
        <v>41248.06</v>
      </c>
      <c r="BY58" s="8">
        <f>'56'!$B$61</f>
        <v>182848.88</v>
      </c>
      <c r="BZ58" s="55"/>
      <c r="CA58" s="65">
        <f t="shared" si="14"/>
        <v>19862256.529999997</v>
      </c>
      <c r="CB58" s="65">
        <f t="shared" si="15"/>
        <v>-2916105.849999994</v>
      </c>
      <c r="CD58" s="9">
        <f>CB58-'56'!$B$65</f>
        <v>0</v>
      </c>
    </row>
    <row r="59" spans="1:82" ht="15" x14ac:dyDescent="0.25">
      <c r="A59" s="7">
        <v>57</v>
      </c>
      <c r="B59" s="54" t="s">
        <v>55</v>
      </c>
      <c r="C59" s="8">
        <f>'57'!$B$7</f>
        <v>1617306.06</v>
      </c>
      <c r="D59" s="8">
        <f>'57'!$B$8</f>
        <v>203513.60000000001</v>
      </c>
      <c r="E59" s="8">
        <f>'57'!$B$9</f>
        <v>789600.82</v>
      </c>
      <c r="F59" s="8">
        <f>'57'!$B$10</f>
        <v>248625.06</v>
      </c>
      <c r="G59" s="8">
        <f>'57'!$B$11</f>
        <v>0</v>
      </c>
      <c r="H59" s="8">
        <f>'57'!$B$12</f>
        <v>42476.62</v>
      </c>
      <c r="I59" s="8">
        <f>'57'!$B$13</f>
        <v>0</v>
      </c>
      <c r="J59" s="8">
        <f>'57'!$B$14</f>
        <v>282121.12</v>
      </c>
      <c r="K59" s="8">
        <f>'57'!$B$15</f>
        <v>0</v>
      </c>
      <c r="L59" s="8">
        <f>'57'!$B$16</f>
        <v>444774.82</v>
      </c>
      <c r="M59" s="8">
        <f>'57'!$B$17</f>
        <v>0</v>
      </c>
      <c r="N59" s="8">
        <f>'57'!$B$18</f>
        <v>0</v>
      </c>
      <c r="O59" s="8">
        <f>'57'!$B$19</f>
        <v>225284.52</v>
      </c>
      <c r="P59" s="8">
        <f>'57'!$B$20</f>
        <v>0</v>
      </c>
      <c r="Q59" s="8">
        <f>'57'!$B$21</f>
        <v>1018298.4</v>
      </c>
      <c r="R59" s="8">
        <f>'57'!$B$22</f>
        <v>3879258.96</v>
      </c>
      <c r="S59" s="8">
        <f>'57'!$B$23</f>
        <v>83708.639999999999</v>
      </c>
      <c r="T59" s="8">
        <f>'57'!$B$24</f>
        <v>110404.01</v>
      </c>
      <c r="U59" s="8">
        <f>'57'!$B$25</f>
        <v>9263.9</v>
      </c>
      <c r="V59" s="8">
        <f>'57'!$B$26</f>
        <v>0</v>
      </c>
      <c r="W59" s="8">
        <f>'57'!$B$27</f>
        <v>99109.41</v>
      </c>
      <c r="X59" s="65">
        <f t="shared" si="12"/>
        <v>9053745.9400000013</v>
      </c>
      <c r="Y59" s="8">
        <f>'57'!$C$7</f>
        <v>1575042.53</v>
      </c>
      <c r="Z59" s="8">
        <f>'57'!$C$8</f>
        <v>191270.18</v>
      </c>
      <c r="AA59" s="8">
        <f>'57'!$C$9</f>
        <v>770321.06</v>
      </c>
      <c r="AB59" s="8">
        <f>'57'!$C$10</f>
        <v>241780.12</v>
      </c>
      <c r="AC59" s="8">
        <f>'57'!$C$11</f>
        <v>0</v>
      </c>
      <c r="AD59" s="8">
        <f>'57'!$C$12</f>
        <v>41540.99</v>
      </c>
      <c r="AE59" s="8">
        <f>'57'!$C$13</f>
        <v>0</v>
      </c>
      <c r="AF59" s="8">
        <f>'57'!$C$14</f>
        <v>271477.49</v>
      </c>
      <c r="AG59" s="8">
        <f>'57'!$C$15</f>
        <v>0</v>
      </c>
      <c r="AH59" s="8">
        <f>'57'!$C$16</f>
        <v>429487.04</v>
      </c>
      <c r="AI59" s="8">
        <f>'57'!$C$17</f>
        <v>0</v>
      </c>
      <c r="AJ59" s="8">
        <f>'57'!$C$18</f>
        <v>0</v>
      </c>
      <c r="AK59" s="8">
        <f>'57'!$C$19</f>
        <v>218527.96</v>
      </c>
      <c r="AL59" s="8">
        <f>'57'!$C$20</f>
        <v>0</v>
      </c>
      <c r="AM59" s="8">
        <f>'57'!$C$21</f>
        <v>957281.71</v>
      </c>
      <c r="AN59" s="8">
        <f>'57'!$C$22</f>
        <v>3709709.7</v>
      </c>
      <c r="AO59" s="8">
        <f>'57'!$C$23</f>
        <v>81740.3</v>
      </c>
      <c r="AP59" s="8">
        <f>'57'!$C$24</f>
        <v>82473.14</v>
      </c>
      <c r="AQ59" s="8">
        <f>'57'!$C$25</f>
        <v>9263.9</v>
      </c>
      <c r="AR59" s="8">
        <f>'57'!$C$26</f>
        <v>0</v>
      </c>
      <c r="AS59" s="8">
        <f>'57'!$C$27</f>
        <v>84834.05</v>
      </c>
      <c r="AT59" s="65">
        <f t="shared" si="13"/>
        <v>8664750.1700000037</v>
      </c>
      <c r="AU59" s="8">
        <f>'57'!$B$31</f>
        <v>1367588.54</v>
      </c>
      <c r="AV59" s="8">
        <f>'57'!$B$32</f>
        <v>266224.56</v>
      </c>
      <c r="AW59" s="8">
        <f>'57'!$B$33</f>
        <v>246319.92</v>
      </c>
      <c r="AX59" s="8">
        <f>'57'!$B$34</f>
        <v>260626.38</v>
      </c>
      <c r="AY59" s="8">
        <f>'57'!$B$35</f>
        <v>32345.040000000001</v>
      </c>
      <c r="AZ59" s="8">
        <f>'57'!$B$36</f>
        <v>9952.32</v>
      </c>
      <c r="BA59" s="8">
        <f>'57'!$B$37</f>
        <v>102204.45</v>
      </c>
      <c r="BB59" s="8">
        <f>'57'!$B$38</f>
        <v>404605.31</v>
      </c>
      <c r="BC59" s="8">
        <f>'57'!$B$39</f>
        <v>0</v>
      </c>
      <c r="BD59" s="8">
        <f>'57'!$B$40</f>
        <v>45310.559999999998</v>
      </c>
      <c r="BE59" s="8">
        <f>'57'!$B$41</f>
        <v>1262570</v>
      </c>
      <c r="BF59" s="8">
        <f>'57'!$B$42</f>
        <v>247563.96</v>
      </c>
      <c r="BG59" s="8">
        <f>'57'!$B$43</f>
        <v>0</v>
      </c>
      <c r="BH59" s="8">
        <f>'57'!$B$46</f>
        <v>257109.8</v>
      </c>
      <c r="BI59" s="8">
        <f>'57'!$B$44</f>
        <v>42297.36</v>
      </c>
      <c r="BJ59" s="8">
        <f>'57'!$B$45</f>
        <v>0</v>
      </c>
      <c r="BK59" s="8">
        <f>'57'!$B$47</f>
        <v>0</v>
      </c>
      <c r="BL59" s="8">
        <f>'57'!$B$49</f>
        <v>0</v>
      </c>
      <c r="BM59" s="8">
        <f>'57'!$B$48</f>
        <v>442878.24</v>
      </c>
      <c r="BN59" s="8">
        <f>'57'!$B$51</f>
        <v>224320.74</v>
      </c>
      <c r="BO59" s="8">
        <f>'57'!$B$58</f>
        <v>81905.759999999995</v>
      </c>
      <c r="BP59" s="8">
        <f>'57'!$B$53</f>
        <v>1375383.55</v>
      </c>
      <c r="BQ59" s="8">
        <f>'57'!$B$54</f>
        <v>42385.120000000003</v>
      </c>
      <c r="BR59" s="8">
        <f>'57'!$B$55</f>
        <v>73179.62</v>
      </c>
      <c r="BS59" s="8">
        <f>'57'!$B$56</f>
        <v>3683817.16</v>
      </c>
      <c r="BT59" s="8">
        <f>'57'!$B$57</f>
        <v>87948.86</v>
      </c>
      <c r="BU59" s="8">
        <f>'57'!$B$52</f>
        <v>0</v>
      </c>
      <c r="BV59" s="8">
        <f>'57'!$B$50</f>
        <v>0</v>
      </c>
      <c r="BW59" s="8">
        <f>'57'!$B$59</f>
        <v>0</v>
      </c>
      <c r="BX59" s="8">
        <f>'57'!$B$60</f>
        <v>0</v>
      </c>
      <c r="BY59" s="8">
        <f>'57'!$B$61</f>
        <v>99109.41</v>
      </c>
      <c r="BZ59" s="55"/>
      <c r="CA59" s="65">
        <f t="shared" si="14"/>
        <v>9084544.5199999996</v>
      </c>
      <c r="CB59" s="65">
        <f t="shared" si="15"/>
        <v>-419794.3499999959</v>
      </c>
      <c r="CD59" s="9">
        <f>CB59-'57'!$B$65</f>
        <v>0</v>
      </c>
    </row>
    <row r="60" spans="1:82" ht="15" x14ac:dyDescent="0.25">
      <c r="A60" s="14">
        <v>58</v>
      </c>
      <c r="B60" s="54" t="s">
        <v>56</v>
      </c>
      <c r="C60" s="8">
        <f>'58'!$B$7</f>
        <v>1279630.02</v>
      </c>
      <c r="D60" s="8">
        <f>'58'!$B$8</f>
        <v>242513.56</v>
      </c>
      <c r="E60" s="8">
        <f>'58'!$B$9</f>
        <v>624739.68000000005</v>
      </c>
      <c r="F60" s="8">
        <f>'58'!$B$10</f>
        <v>196714.14</v>
      </c>
      <c r="G60" s="8">
        <f>'58'!$B$11</f>
        <v>0</v>
      </c>
      <c r="H60" s="8">
        <f>'58'!$B$12</f>
        <v>33609.360000000001</v>
      </c>
      <c r="I60" s="8">
        <f>'58'!$B$13</f>
        <v>36574.92</v>
      </c>
      <c r="J60" s="8">
        <f>'58'!$B$14</f>
        <v>461618.28</v>
      </c>
      <c r="K60" s="8">
        <f>'58'!$B$15</f>
        <v>0</v>
      </c>
      <c r="L60" s="8">
        <f>'58'!$B$16</f>
        <v>351909.06</v>
      </c>
      <c r="M60" s="8">
        <f>'58'!$B$17</f>
        <v>0</v>
      </c>
      <c r="N60" s="8">
        <f>'58'!$B$18</f>
        <v>0</v>
      </c>
      <c r="O60" s="8">
        <f>'58'!$B$19</f>
        <v>270835.40999999997</v>
      </c>
      <c r="P60" s="8">
        <f>'58'!$B$20</f>
        <v>0</v>
      </c>
      <c r="Q60" s="8">
        <f>'58'!$B$21</f>
        <v>957056.92</v>
      </c>
      <c r="R60" s="8">
        <f>'58'!$B$22</f>
        <v>3206145.66</v>
      </c>
      <c r="S60" s="8">
        <f>'58'!$B$23</f>
        <v>66232.320000000007</v>
      </c>
      <c r="T60" s="8">
        <f>'58'!$B$24</f>
        <v>69838.92</v>
      </c>
      <c r="U60" s="8">
        <f>'58'!$B$25</f>
        <v>9803.65</v>
      </c>
      <c r="V60" s="8">
        <f>'58'!$B$26</f>
        <v>0</v>
      </c>
      <c r="W60" s="8">
        <f>'58'!$B$27</f>
        <v>90525</v>
      </c>
      <c r="X60" s="65">
        <f t="shared" si="12"/>
        <v>7897746.9000000013</v>
      </c>
      <c r="Y60" s="8">
        <f>'58'!$C$7</f>
        <v>1243772.2</v>
      </c>
      <c r="Z60" s="8">
        <f>'58'!$C$8</f>
        <v>229303.28</v>
      </c>
      <c r="AA60" s="8">
        <f>'58'!$C$9</f>
        <v>608074.54</v>
      </c>
      <c r="AB60" s="8">
        <f>'58'!$C$10</f>
        <v>190966.25</v>
      </c>
      <c r="AC60" s="8">
        <f>'58'!$C$11</f>
        <v>0</v>
      </c>
      <c r="AD60" s="8">
        <f>'58'!$C$12</f>
        <v>32819.410000000003</v>
      </c>
      <c r="AE60" s="8">
        <f>'58'!$C$13</f>
        <v>35620.79</v>
      </c>
      <c r="AF60" s="8">
        <f>'58'!$C$14</f>
        <v>436553.12</v>
      </c>
      <c r="AG60" s="8">
        <f>'58'!$C$15</f>
        <v>0</v>
      </c>
      <c r="AH60" s="8">
        <f>'58'!$C$16</f>
        <v>339491.39</v>
      </c>
      <c r="AI60" s="8">
        <f>'58'!$C$17</f>
        <v>0</v>
      </c>
      <c r="AJ60" s="8">
        <f>'58'!$C$18</f>
        <v>0</v>
      </c>
      <c r="AK60" s="8">
        <f>'58'!$C$19</f>
        <v>261033.75</v>
      </c>
      <c r="AL60" s="8">
        <f>'58'!$C$20</f>
        <v>0</v>
      </c>
      <c r="AM60" s="8">
        <f>'58'!$C$21</f>
        <v>913626.46</v>
      </c>
      <c r="AN60" s="8">
        <f>'58'!$C$22</f>
        <v>3033995.84</v>
      </c>
      <c r="AO60" s="8">
        <f>'58'!$C$23</f>
        <v>64572.18</v>
      </c>
      <c r="AP60" s="8">
        <f>'58'!$C$24</f>
        <v>43848.51</v>
      </c>
      <c r="AQ60" s="8">
        <f>'58'!$C$25</f>
        <v>9803.65</v>
      </c>
      <c r="AR60" s="8">
        <f>'58'!$C$26</f>
        <v>0</v>
      </c>
      <c r="AS60" s="8">
        <f>'58'!$C$27</f>
        <v>76275</v>
      </c>
      <c r="AT60" s="65">
        <f t="shared" si="13"/>
        <v>7519756.3700000001</v>
      </c>
      <c r="AU60" s="8">
        <f>'58'!$B$31</f>
        <v>1157880.28</v>
      </c>
      <c r="AV60" s="8">
        <f>'58'!$B$32</f>
        <v>211551.84</v>
      </c>
      <c r="AW60" s="8">
        <f>'58'!$B$33</f>
        <v>195734.88</v>
      </c>
      <c r="AX60" s="8">
        <f>'58'!$B$34</f>
        <v>207103.32</v>
      </c>
      <c r="AY60" s="8">
        <f>'58'!$B$35</f>
        <v>25702.560000000001</v>
      </c>
      <c r="AZ60" s="8">
        <f>'58'!$B$36</f>
        <v>7908.48</v>
      </c>
      <c r="BA60" s="8">
        <f>'58'!$B$37</f>
        <v>122645.34</v>
      </c>
      <c r="BB60" s="8">
        <f>'58'!$B$38</f>
        <v>321208.13</v>
      </c>
      <c r="BC60" s="8">
        <f>'58'!$B$39</f>
        <v>0</v>
      </c>
      <c r="BD60" s="8">
        <f>'58'!$B$40</f>
        <v>66025.73</v>
      </c>
      <c r="BE60" s="8">
        <f>'58'!$B$41</f>
        <v>189808</v>
      </c>
      <c r="BF60" s="8">
        <f>'58'!$B$42</f>
        <v>196723.44</v>
      </c>
      <c r="BG60" s="8">
        <f>'58'!$B$43</f>
        <v>0</v>
      </c>
      <c r="BH60" s="8">
        <f>'58'!$B$46</f>
        <v>430813.79</v>
      </c>
      <c r="BI60" s="8">
        <f>'58'!$B$44</f>
        <v>33611.040000000001</v>
      </c>
      <c r="BJ60" s="8">
        <f>'58'!$B$45</f>
        <v>100459.56</v>
      </c>
      <c r="BK60" s="8">
        <f>'58'!$B$47</f>
        <v>0</v>
      </c>
      <c r="BL60" s="8">
        <f>'58'!$B$49</f>
        <v>0</v>
      </c>
      <c r="BM60" s="8">
        <f>'58'!$B$48</f>
        <v>351927.36</v>
      </c>
      <c r="BN60" s="8">
        <f>'58'!$B$51</f>
        <v>270835.28000000003</v>
      </c>
      <c r="BO60" s="8">
        <f>'58'!$B$58</f>
        <v>81905.759999999995</v>
      </c>
      <c r="BP60" s="8">
        <f>'58'!$B$53</f>
        <v>1226730.92</v>
      </c>
      <c r="BQ60" s="8">
        <f>'58'!$B$54</f>
        <v>50632.26</v>
      </c>
      <c r="BR60" s="8">
        <f>'58'!$B$55</f>
        <v>87187.18</v>
      </c>
      <c r="BS60" s="8">
        <f>'58'!$B$56</f>
        <v>3004903.76</v>
      </c>
      <c r="BT60" s="8">
        <f>'58'!$B$57</f>
        <v>104694.12</v>
      </c>
      <c r="BU60" s="8">
        <f>'58'!$B$52</f>
        <v>0</v>
      </c>
      <c r="BV60" s="8">
        <f>'58'!$B$50</f>
        <v>0</v>
      </c>
      <c r="BW60" s="8">
        <f>'58'!$B$59</f>
        <v>0</v>
      </c>
      <c r="BX60" s="8">
        <f>'58'!$B$60</f>
        <v>0</v>
      </c>
      <c r="BY60" s="8">
        <f>'58'!$B$61</f>
        <v>90525</v>
      </c>
      <c r="BZ60" s="55"/>
      <c r="CA60" s="65">
        <f t="shared" si="14"/>
        <v>7136124.1899999995</v>
      </c>
      <c r="CB60" s="65">
        <f t="shared" si="15"/>
        <v>383632.18000000063</v>
      </c>
      <c r="CD60" s="9">
        <f>CB60-'58'!$B$65</f>
        <v>0</v>
      </c>
    </row>
    <row r="61" spans="1:82" ht="15" x14ac:dyDescent="0.25">
      <c r="A61" s="7">
        <v>59</v>
      </c>
      <c r="B61" s="54" t="s">
        <v>57</v>
      </c>
      <c r="C61" s="8">
        <f>'59'!$B$7</f>
        <v>1400017.26</v>
      </c>
      <c r="D61" s="8">
        <f>'59'!$B$8</f>
        <v>131426.15</v>
      </c>
      <c r="E61" s="8">
        <f>'59'!$B$9</f>
        <v>683515.08</v>
      </c>
      <c r="F61" s="8">
        <f>'59'!$B$10</f>
        <v>215220.9</v>
      </c>
      <c r="G61" s="8">
        <f>'59'!$B$11</f>
        <v>177909.96</v>
      </c>
      <c r="H61" s="8">
        <f>'59'!$B$12</f>
        <v>36772.32</v>
      </c>
      <c r="I61" s="8">
        <f>'59'!$B$13</f>
        <v>0</v>
      </c>
      <c r="J61" s="8">
        <f>'59'!$B$14</f>
        <v>339513.06</v>
      </c>
      <c r="K61" s="8">
        <f>'59'!$B$15</f>
        <v>6000</v>
      </c>
      <c r="L61" s="8">
        <f>'59'!$B$16</f>
        <v>385016.94</v>
      </c>
      <c r="M61" s="8">
        <f>'59'!$B$17</f>
        <v>91387.32</v>
      </c>
      <c r="N61" s="8">
        <f>'59'!$B$18</f>
        <v>0</v>
      </c>
      <c r="O61" s="8">
        <f>'59'!$B$19</f>
        <v>89503.91</v>
      </c>
      <c r="P61" s="8">
        <f>'59'!$B$20</f>
        <v>0</v>
      </c>
      <c r="Q61" s="8">
        <f>'59'!$B$21</f>
        <v>1198419.3500000001</v>
      </c>
      <c r="R61" s="8">
        <f>'59'!$B$22</f>
        <v>4245751.3499999996</v>
      </c>
      <c r="S61" s="8">
        <f>'59'!$B$23</f>
        <v>65973.36</v>
      </c>
      <c r="T61" s="8">
        <f>'59'!$B$24</f>
        <v>176818.12</v>
      </c>
      <c r="U61" s="8">
        <f>'59'!$B$25</f>
        <v>88358.46</v>
      </c>
      <c r="V61" s="8">
        <f>'59'!$B$26</f>
        <v>54852.54</v>
      </c>
      <c r="W61" s="8">
        <f>'59'!$B$27</f>
        <v>0</v>
      </c>
      <c r="X61" s="65">
        <f t="shared" si="12"/>
        <v>9386456.0799999982</v>
      </c>
      <c r="Y61" s="8">
        <f>'59'!$C$7</f>
        <v>1410875.19</v>
      </c>
      <c r="Z61" s="8">
        <f>'59'!$C$8</f>
        <v>128644.46</v>
      </c>
      <c r="AA61" s="8">
        <f>'59'!$C$9</f>
        <v>690504.26</v>
      </c>
      <c r="AB61" s="8">
        <f>'59'!$C$10</f>
        <v>216581.69</v>
      </c>
      <c r="AC61" s="8">
        <f>'59'!$C$11</f>
        <v>179159.82</v>
      </c>
      <c r="AD61" s="8">
        <f>'59'!$C$12</f>
        <v>37444.839999999997</v>
      </c>
      <c r="AE61" s="8">
        <f>'59'!$C$13</f>
        <v>0</v>
      </c>
      <c r="AF61" s="8">
        <f>'59'!$C$14</f>
        <v>335951.59</v>
      </c>
      <c r="AG61" s="8">
        <f>'59'!$C$15</f>
        <v>6000</v>
      </c>
      <c r="AH61" s="8">
        <f>'59'!$C$16</f>
        <v>383502.97</v>
      </c>
      <c r="AI61" s="8">
        <f>'59'!$C$17</f>
        <v>91451.77</v>
      </c>
      <c r="AJ61" s="8">
        <f>'59'!$C$18</f>
        <v>0</v>
      </c>
      <c r="AK61" s="8">
        <f>'59'!$C$19</f>
        <v>89626.94</v>
      </c>
      <c r="AL61" s="8">
        <f>'59'!$C$20</f>
        <v>0</v>
      </c>
      <c r="AM61" s="8">
        <f>'59'!$C$21</f>
        <v>1212146.92</v>
      </c>
      <c r="AN61" s="8">
        <f>'59'!$C$22</f>
        <v>4139486.03</v>
      </c>
      <c r="AO61" s="8">
        <f>'59'!$C$23</f>
        <v>66658.070000000007</v>
      </c>
      <c r="AP61" s="8">
        <f>'59'!$C$24</f>
        <v>190314.61</v>
      </c>
      <c r="AQ61" s="8">
        <f>'59'!$C$25</f>
        <v>77865.7</v>
      </c>
      <c r="AR61" s="8">
        <f>'59'!$C$26</f>
        <v>25478.76</v>
      </c>
      <c r="AS61" s="8">
        <f>'59'!$C$27</f>
        <v>0</v>
      </c>
      <c r="AT61" s="65">
        <f t="shared" si="13"/>
        <v>9281693.6199999973</v>
      </c>
      <c r="AU61" s="8">
        <f>'59'!$B$31</f>
        <v>1591623.19</v>
      </c>
      <c r="AV61" s="8">
        <f>'59'!$B$32</f>
        <v>231428.16</v>
      </c>
      <c r="AW61" s="8">
        <f>'59'!$B$33</f>
        <v>214125.12</v>
      </c>
      <c r="AX61" s="8">
        <f>'59'!$B$34</f>
        <v>226561.68</v>
      </c>
      <c r="AY61" s="8">
        <f>'59'!$B$35</f>
        <v>28117.439999999999</v>
      </c>
      <c r="AZ61" s="8">
        <f>'59'!$B$36</f>
        <v>8651.52</v>
      </c>
      <c r="BA61" s="8">
        <f>'59'!$B$37</f>
        <v>40881.78</v>
      </c>
      <c r="BB61" s="8">
        <f>'59'!$B$38</f>
        <v>747360.26</v>
      </c>
      <c r="BC61" s="8">
        <f>'59'!$B$39</f>
        <v>61424.639999999999</v>
      </c>
      <c r="BD61" s="8">
        <f>'59'!$B$40</f>
        <v>33072.589999999997</v>
      </c>
      <c r="BE61" s="8">
        <f>'59'!$B$41</f>
        <v>1336081</v>
      </c>
      <c r="BF61" s="8">
        <f>'59'!$B$42</f>
        <v>215206.56</v>
      </c>
      <c r="BG61" s="8">
        <f>'59'!$B$43</f>
        <v>177896.88</v>
      </c>
      <c r="BH61" s="8">
        <f>'59'!$B$46</f>
        <v>311782.99</v>
      </c>
      <c r="BI61" s="8">
        <f>'59'!$B$44</f>
        <v>36768.959999999999</v>
      </c>
      <c r="BJ61" s="8">
        <f>'59'!$B$45</f>
        <v>0</v>
      </c>
      <c r="BK61" s="8">
        <f>'59'!$B$47</f>
        <v>12037.44</v>
      </c>
      <c r="BL61" s="8">
        <f>'59'!$B$49</f>
        <v>91387.32</v>
      </c>
      <c r="BM61" s="8">
        <f>'59'!$B$48</f>
        <v>384992.64</v>
      </c>
      <c r="BN61" s="8">
        <f>'59'!$B$51</f>
        <v>90088.49</v>
      </c>
      <c r="BO61" s="8">
        <f>'59'!$B$58</f>
        <v>56465.760000000002</v>
      </c>
      <c r="BP61" s="8">
        <f>'59'!$B$53</f>
        <v>1445332.94</v>
      </c>
      <c r="BQ61" s="8">
        <f>'59'!$B$54</f>
        <v>27483.42</v>
      </c>
      <c r="BR61" s="8">
        <f>'59'!$B$55</f>
        <v>47342.21</v>
      </c>
      <c r="BS61" s="8">
        <f>'59'!$B$56</f>
        <v>4270103.47</v>
      </c>
      <c r="BT61" s="8">
        <f>'59'!$B$57</f>
        <v>56600.52</v>
      </c>
      <c r="BU61" s="8">
        <f>'59'!$B$52</f>
        <v>0</v>
      </c>
      <c r="BV61" s="8">
        <f>'59'!$B$50</f>
        <v>0</v>
      </c>
      <c r="BW61" s="8">
        <f>'59'!$B$59</f>
        <v>0</v>
      </c>
      <c r="BX61" s="8">
        <f>'59'!$B$60</f>
        <v>76878.94</v>
      </c>
      <c r="BY61" s="8">
        <f>'59'!$B$61</f>
        <v>0</v>
      </c>
      <c r="BZ61" s="55"/>
      <c r="CA61" s="65">
        <f t="shared" si="14"/>
        <v>10096646.58</v>
      </c>
      <c r="CB61" s="65">
        <f t="shared" si="15"/>
        <v>-814952.96000000276</v>
      </c>
      <c r="CD61" s="9">
        <f>CB61-'59'!$B$65</f>
        <v>0</v>
      </c>
    </row>
    <row r="62" spans="1:82" ht="15" x14ac:dyDescent="0.25">
      <c r="A62" s="14">
        <v>60</v>
      </c>
      <c r="B62" s="54" t="s">
        <v>58</v>
      </c>
      <c r="C62" s="8">
        <f>'60'!$B$7</f>
        <v>5545594.96</v>
      </c>
      <c r="D62" s="8">
        <f>'60'!$B$8</f>
        <v>761442.12</v>
      </c>
      <c r="E62" s="8">
        <f>'60'!$B$9</f>
        <v>2707469.71</v>
      </c>
      <c r="F62" s="8">
        <f>'60'!$B$10</f>
        <v>852509.99</v>
      </c>
      <c r="G62" s="8">
        <f>'60'!$B$11</f>
        <v>0</v>
      </c>
      <c r="H62" s="8">
        <f>'60'!$B$12</f>
        <v>145654.85</v>
      </c>
      <c r="I62" s="8">
        <f>'60'!$B$13</f>
        <v>0</v>
      </c>
      <c r="J62" s="8">
        <f>'60'!$B$14</f>
        <v>1052003.43</v>
      </c>
      <c r="K62" s="8">
        <f>'60'!$B$15</f>
        <v>176256</v>
      </c>
      <c r="L62" s="8">
        <f>'60'!$B$16</f>
        <v>1524833.6</v>
      </c>
      <c r="M62" s="8">
        <f>'60'!$B$17</f>
        <v>0</v>
      </c>
      <c r="N62" s="8">
        <f>'60'!$B$18</f>
        <v>0</v>
      </c>
      <c r="O62" s="8">
        <f>'60'!$B$19</f>
        <v>955210.11</v>
      </c>
      <c r="P62" s="8">
        <f>'60'!$B$20</f>
        <v>0</v>
      </c>
      <c r="Q62" s="8">
        <f>'60'!$B$21</f>
        <v>3686823.77</v>
      </c>
      <c r="R62" s="8">
        <f>'60'!$B$22</f>
        <v>12750718.27</v>
      </c>
      <c r="S62" s="8">
        <f>'60'!$B$23</f>
        <v>287029.11</v>
      </c>
      <c r="T62" s="8">
        <f>'60'!$B$24</f>
        <v>265208.87</v>
      </c>
      <c r="U62" s="8">
        <f>'60'!$B$25</f>
        <v>86893.78</v>
      </c>
      <c r="V62" s="8">
        <f>'60'!$B$26</f>
        <v>199733.52</v>
      </c>
      <c r="W62" s="8">
        <f>'60'!$B$27</f>
        <v>338170</v>
      </c>
      <c r="X62" s="65">
        <f t="shared" si="12"/>
        <v>31335552.09</v>
      </c>
      <c r="Y62" s="8">
        <f>'60'!$C$7</f>
        <v>5469797.3099999996</v>
      </c>
      <c r="Z62" s="8">
        <f>'60'!$C$8</f>
        <v>721897.65</v>
      </c>
      <c r="AA62" s="8">
        <f>'60'!$C$9</f>
        <v>2677383.7400000002</v>
      </c>
      <c r="AB62" s="8">
        <f>'60'!$C$10</f>
        <v>839857.81</v>
      </c>
      <c r="AC62" s="8">
        <f>'60'!$C$11</f>
        <v>-3.17</v>
      </c>
      <c r="AD62" s="8">
        <f>'60'!$C$12</f>
        <v>144540.54999999999</v>
      </c>
      <c r="AE62" s="8">
        <f>'60'!$C$13</f>
        <v>0</v>
      </c>
      <c r="AF62" s="8">
        <f>'60'!$C$14</f>
        <v>1006700.2</v>
      </c>
      <c r="AG62" s="8">
        <f>'60'!$C$15</f>
        <v>202360</v>
      </c>
      <c r="AH62" s="8">
        <f>'60'!$C$16</f>
        <v>1489378.33</v>
      </c>
      <c r="AI62" s="8">
        <f>'60'!$C$17</f>
        <v>0</v>
      </c>
      <c r="AJ62" s="8">
        <f>'60'!$C$18</f>
        <v>0</v>
      </c>
      <c r="AK62" s="8">
        <f>'60'!$C$19</f>
        <v>942621.49</v>
      </c>
      <c r="AL62" s="8">
        <f>'60'!$C$20</f>
        <v>0</v>
      </c>
      <c r="AM62" s="8">
        <f>'60'!$C$21</f>
        <v>3553486.32</v>
      </c>
      <c r="AN62" s="8">
        <f>'60'!$C$22</f>
        <v>12749326.6</v>
      </c>
      <c r="AO62" s="8">
        <f>'60'!$C$23</f>
        <v>283840.53000000003</v>
      </c>
      <c r="AP62" s="8">
        <f>'60'!$C$24</f>
        <v>238702.76</v>
      </c>
      <c r="AQ62" s="8">
        <f>'60'!$C$25</f>
        <v>78028.97</v>
      </c>
      <c r="AR62" s="8">
        <f>'60'!$C$26</f>
        <v>163720.74</v>
      </c>
      <c r="AS62" s="8">
        <f>'60'!$C$27</f>
        <v>283217.09999999998</v>
      </c>
      <c r="AT62" s="65">
        <f t="shared" si="13"/>
        <v>30844856.93</v>
      </c>
      <c r="AU62" s="8">
        <f>'60'!$B$31</f>
        <v>5426983.54</v>
      </c>
      <c r="AV62" s="8">
        <f>'60'!$B$32</f>
        <v>913437.6</v>
      </c>
      <c r="AW62" s="8">
        <f>'60'!$B$33</f>
        <v>845143.2</v>
      </c>
      <c r="AX62" s="8">
        <f>'60'!$B$34</f>
        <v>894229.8</v>
      </c>
      <c r="AY62" s="8">
        <f>'60'!$B$35</f>
        <v>110978.4</v>
      </c>
      <c r="AZ62" s="8">
        <f>'60'!$B$36</f>
        <v>34147.199999999997</v>
      </c>
      <c r="BA62" s="8">
        <f>'60'!$B$37</f>
        <v>317969.40000000002</v>
      </c>
      <c r="BB62" s="8">
        <f>'60'!$B$38</f>
        <v>2197775.7200000002</v>
      </c>
      <c r="BC62" s="8">
        <f>'60'!$B$39</f>
        <v>0</v>
      </c>
      <c r="BD62" s="8">
        <f>'60'!$B$40</f>
        <v>113302.22</v>
      </c>
      <c r="BE62" s="8">
        <f>'60'!$B$41</f>
        <v>1965544</v>
      </c>
      <c r="BF62" s="8">
        <f>'60'!$B$42</f>
        <v>849411.6</v>
      </c>
      <c r="BG62" s="8">
        <f>'60'!$B$43</f>
        <v>0</v>
      </c>
      <c r="BH62" s="8">
        <f>'60'!$B$46</f>
        <v>969595.78</v>
      </c>
      <c r="BI62" s="8">
        <f>'60'!$B$44</f>
        <v>145125.6</v>
      </c>
      <c r="BJ62" s="8">
        <f>'60'!$B$45</f>
        <v>0</v>
      </c>
      <c r="BK62" s="8">
        <f>'60'!$B$47</f>
        <v>0</v>
      </c>
      <c r="BL62" s="8">
        <f>'60'!$B$49</f>
        <v>0</v>
      </c>
      <c r="BM62" s="8">
        <f>'60'!$B$48</f>
        <v>1519550.4</v>
      </c>
      <c r="BN62" s="8">
        <f>'60'!$B$51</f>
        <v>970408.7</v>
      </c>
      <c r="BO62" s="8">
        <f>'60'!$B$58</f>
        <v>402546.6</v>
      </c>
      <c r="BP62" s="8">
        <f>'60'!$B$53</f>
        <v>4969830.28</v>
      </c>
      <c r="BQ62" s="8">
        <f>'60'!$B$54</f>
        <v>158547.46</v>
      </c>
      <c r="BR62" s="8">
        <f>'60'!$B$55</f>
        <v>273576.63</v>
      </c>
      <c r="BS62" s="8">
        <f>'60'!$B$56</f>
        <v>12021143.77</v>
      </c>
      <c r="BT62" s="8">
        <f>'60'!$B$57</f>
        <v>329318.03000000003</v>
      </c>
      <c r="BU62" s="8">
        <f>'60'!$B$52</f>
        <v>0</v>
      </c>
      <c r="BV62" s="8">
        <f>'60'!$B$50</f>
        <v>0</v>
      </c>
      <c r="BW62" s="8">
        <f>'60'!$B$59</f>
        <v>0</v>
      </c>
      <c r="BX62" s="8">
        <f>'60'!$B$60</f>
        <v>56339.55</v>
      </c>
      <c r="BY62" s="8">
        <f>'60'!$B$61</f>
        <v>338170</v>
      </c>
      <c r="BZ62" s="55"/>
      <c r="CA62" s="65">
        <f t="shared" si="14"/>
        <v>29634649.82</v>
      </c>
      <c r="CB62" s="65">
        <f t="shared" si="15"/>
        <v>1210207.1099999994</v>
      </c>
      <c r="CD62" s="9">
        <f>CB62-'60'!$B$65</f>
        <v>0</v>
      </c>
    </row>
    <row r="63" spans="1:82" ht="15" x14ac:dyDescent="0.25">
      <c r="A63" s="7">
        <v>61</v>
      </c>
      <c r="B63" s="54" t="s">
        <v>59</v>
      </c>
      <c r="C63" s="8">
        <f>'61'!$B$7</f>
        <v>2323387.2599999998</v>
      </c>
      <c r="D63" s="8">
        <f>'61'!$B$8</f>
        <v>313103.49</v>
      </c>
      <c r="E63" s="8">
        <f>'61'!$B$9</f>
        <v>1134323.52</v>
      </c>
      <c r="F63" s="8">
        <f>'61'!$B$10</f>
        <v>357168.12</v>
      </c>
      <c r="G63" s="8">
        <f>'61'!$B$11</f>
        <v>0</v>
      </c>
      <c r="H63" s="8">
        <f>'61'!$B$12</f>
        <v>61023.839999999997</v>
      </c>
      <c r="I63" s="8">
        <f>'61'!$B$13</f>
        <v>0</v>
      </c>
      <c r="J63" s="8">
        <f>'61'!$B$14</f>
        <v>417579.2</v>
      </c>
      <c r="K63" s="8">
        <f>'61'!$B$15</f>
        <v>21185.8</v>
      </c>
      <c r="L63" s="8">
        <f>'61'!$B$16</f>
        <v>638954.9</v>
      </c>
      <c r="M63" s="8">
        <f>'61'!$B$17</f>
        <v>0</v>
      </c>
      <c r="N63" s="8">
        <f>'61'!$B$18</f>
        <v>0</v>
      </c>
      <c r="O63" s="8">
        <f>'61'!$B$19</f>
        <v>400842.03</v>
      </c>
      <c r="P63" s="8">
        <f>'61'!$B$20</f>
        <v>0</v>
      </c>
      <c r="Q63" s="8">
        <f>'61'!$B$21</f>
        <v>1762393.43</v>
      </c>
      <c r="R63" s="8">
        <f>'61'!$B$22</f>
        <v>5769620.54</v>
      </c>
      <c r="S63" s="8">
        <f>'61'!$B$23</f>
        <v>120254.42</v>
      </c>
      <c r="T63" s="8">
        <f>'61'!$B$24</f>
        <v>142475.76999999999</v>
      </c>
      <c r="U63" s="8">
        <f>'61'!$B$25</f>
        <v>0</v>
      </c>
      <c r="V63" s="8">
        <f>'61'!$B$26</f>
        <v>0</v>
      </c>
      <c r="W63" s="8">
        <f>'61'!$B$27</f>
        <v>128116.2</v>
      </c>
      <c r="X63" s="65">
        <f t="shared" si="12"/>
        <v>13590428.519999998</v>
      </c>
      <c r="Y63" s="8">
        <f>'61'!$C$7</f>
        <v>2076261.11</v>
      </c>
      <c r="Z63" s="8">
        <f>'61'!$C$8</f>
        <v>273672.94</v>
      </c>
      <c r="AA63" s="8">
        <f>'61'!$C$9</f>
        <v>1014675.23</v>
      </c>
      <c r="AB63" s="8">
        <f>'61'!$C$10</f>
        <v>318864.03000000003</v>
      </c>
      <c r="AC63" s="8">
        <f>'61'!$C$11</f>
        <v>0</v>
      </c>
      <c r="AD63" s="8">
        <f>'61'!$C$12</f>
        <v>54678.27</v>
      </c>
      <c r="AE63" s="8">
        <f>'61'!$C$13</f>
        <v>0</v>
      </c>
      <c r="AF63" s="8">
        <f>'61'!$C$14</f>
        <v>371442.05</v>
      </c>
      <c r="AG63" s="8">
        <f>'61'!$C$15</f>
        <v>15694</v>
      </c>
      <c r="AH63" s="8">
        <f>'61'!$C$16</f>
        <v>567896.55000000005</v>
      </c>
      <c r="AI63" s="8">
        <f>'61'!$C$17</f>
        <v>0</v>
      </c>
      <c r="AJ63" s="8">
        <f>'61'!$C$18</f>
        <v>0</v>
      </c>
      <c r="AK63" s="8">
        <f>'61'!$C$19</f>
        <v>353986.55</v>
      </c>
      <c r="AL63" s="8">
        <f>'61'!$C$20</f>
        <v>0</v>
      </c>
      <c r="AM63" s="8">
        <f>'61'!$C$21</f>
        <v>1373443.29</v>
      </c>
      <c r="AN63" s="8">
        <f>'61'!$C$22</f>
        <v>4564067.6399999997</v>
      </c>
      <c r="AO63" s="8">
        <f>'61'!$C$23</f>
        <v>107628.22</v>
      </c>
      <c r="AP63" s="8">
        <f>'61'!$C$24</f>
        <v>39900.1</v>
      </c>
      <c r="AQ63" s="8">
        <f>'61'!$C$25</f>
        <v>0</v>
      </c>
      <c r="AR63" s="8">
        <f>'61'!$C$26</f>
        <v>0</v>
      </c>
      <c r="AS63" s="8">
        <f>'61'!$C$27</f>
        <v>98655.1</v>
      </c>
      <c r="AT63" s="65">
        <f t="shared" si="13"/>
        <v>11230865.08</v>
      </c>
      <c r="AU63" s="8">
        <f>'61'!$B$31</f>
        <v>2128077.13</v>
      </c>
      <c r="AV63" s="8">
        <f>'61'!$B$32</f>
        <v>384095.76</v>
      </c>
      <c r="AW63" s="8">
        <f>'61'!$B$33</f>
        <v>355378.32</v>
      </c>
      <c r="AX63" s="8">
        <f>'61'!$B$34</f>
        <v>376018.98</v>
      </c>
      <c r="AY63" s="8">
        <f>'61'!$B$35</f>
        <v>46665.84</v>
      </c>
      <c r="AZ63" s="8">
        <f>'61'!$B$36</f>
        <v>14358.72</v>
      </c>
      <c r="BA63" s="8">
        <f>'61'!$B$37</f>
        <v>154442.28</v>
      </c>
      <c r="BB63" s="8">
        <f>'61'!$B$38</f>
        <v>715596.64</v>
      </c>
      <c r="BC63" s="8">
        <f>'61'!$B$39</f>
        <v>0</v>
      </c>
      <c r="BD63" s="8">
        <f>'61'!$B$40</f>
        <v>81520.59</v>
      </c>
      <c r="BE63" s="8">
        <f>'61'!$B$41</f>
        <v>445386</v>
      </c>
      <c r="BF63" s="8">
        <f>'61'!$B$42</f>
        <v>357173.16</v>
      </c>
      <c r="BG63" s="8">
        <f>'61'!$B$43</f>
        <v>0</v>
      </c>
      <c r="BH63" s="8">
        <f>'61'!$B$46</f>
        <v>383491.09</v>
      </c>
      <c r="BI63" s="8">
        <f>'61'!$B$44</f>
        <v>61024.56</v>
      </c>
      <c r="BJ63" s="8">
        <f>'61'!$B$45</f>
        <v>0</v>
      </c>
      <c r="BK63" s="8">
        <f>'61'!$B$47</f>
        <v>0</v>
      </c>
      <c r="BL63" s="8">
        <f>'61'!$B$49</f>
        <v>0</v>
      </c>
      <c r="BM63" s="8">
        <f>'61'!$B$48</f>
        <v>638963.04</v>
      </c>
      <c r="BN63" s="8">
        <f>'61'!$B$51</f>
        <v>398921.7</v>
      </c>
      <c r="BO63" s="8">
        <f>'61'!$B$58</f>
        <v>163811.51999999999</v>
      </c>
      <c r="BP63" s="8">
        <f>'61'!$B$53</f>
        <v>2271951.8199999998</v>
      </c>
      <c r="BQ63" s="8">
        <f>'61'!$B$54</f>
        <v>65255.87</v>
      </c>
      <c r="BR63" s="8">
        <f>'61'!$B$55</f>
        <v>112496.38</v>
      </c>
      <c r="BS63" s="8">
        <f>'61'!$B$56</f>
        <v>5430517.3600000003</v>
      </c>
      <c r="BT63" s="8">
        <f>'61'!$B$57</f>
        <v>135351.24</v>
      </c>
      <c r="BU63" s="8">
        <f>'61'!$B$52</f>
        <v>0</v>
      </c>
      <c r="BV63" s="8">
        <f>'61'!$B$50</f>
        <v>0</v>
      </c>
      <c r="BW63" s="8">
        <f>'61'!$B$59</f>
        <v>0</v>
      </c>
      <c r="BX63" s="8">
        <f>'61'!$B$60</f>
        <v>0</v>
      </c>
      <c r="BY63" s="8">
        <f>'61'!$B$61</f>
        <v>128116.2</v>
      </c>
      <c r="BZ63" s="55"/>
      <c r="CA63" s="65">
        <f t="shared" si="14"/>
        <v>12407433.579999998</v>
      </c>
      <c r="CB63" s="65">
        <f t="shared" si="15"/>
        <v>-1176568.4999999981</v>
      </c>
      <c r="CD63" s="9">
        <f>CB63-'61'!$B$65</f>
        <v>0</v>
      </c>
    </row>
    <row r="64" spans="1:82" ht="15" x14ac:dyDescent="0.25">
      <c r="A64" s="14">
        <v>62</v>
      </c>
      <c r="B64" s="54" t="s">
        <v>60</v>
      </c>
      <c r="C64" s="8">
        <f>'62'!$B$7</f>
        <v>1104281.3999999999</v>
      </c>
      <c r="D64" s="8">
        <f>'62'!$B$8</f>
        <v>104540.46</v>
      </c>
      <c r="E64" s="8">
        <f>'62'!$B$9</f>
        <v>539132.28</v>
      </c>
      <c r="F64" s="8">
        <f>'62'!$B$10</f>
        <v>169757.94</v>
      </c>
      <c r="G64" s="8">
        <f>'62'!$B$11</f>
        <v>140328.12</v>
      </c>
      <c r="H64" s="8">
        <f>'62'!$B$12</f>
        <v>29004.720000000001</v>
      </c>
      <c r="I64" s="8">
        <f>'62'!$B$13</f>
        <v>0</v>
      </c>
      <c r="J64" s="8">
        <f>'62'!$B$14</f>
        <v>271525.08</v>
      </c>
      <c r="K64" s="8">
        <f>'62'!$B$15</f>
        <v>3600</v>
      </c>
      <c r="L64" s="8">
        <f>'62'!$B$16</f>
        <v>303689.03999999998</v>
      </c>
      <c r="M64" s="8">
        <f>'62'!$B$17</f>
        <v>72083.759999999995</v>
      </c>
      <c r="N64" s="8">
        <f>'62'!$B$18</f>
        <v>0</v>
      </c>
      <c r="O64" s="8">
        <f>'62'!$B$19</f>
        <v>78019.539999999994</v>
      </c>
      <c r="P64" s="8">
        <f>'62'!$B$20</f>
        <v>0</v>
      </c>
      <c r="Q64" s="8">
        <f>'62'!$B$21</f>
        <v>892618.4</v>
      </c>
      <c r="R64" s="8">
        <f>'62'!$B$22</f>
        <v>2463555.61</v>
      </c>
      <c r="S64" s="8">
        <f>'62'!$B$23</f>
        <v>52037.16</v>
      </c>
      <c r="T64" s="8">
        <f>'62'!$B$24</f>
        <v>127986.55</v>
      </c>
      <c r="U64" s="8">
        <f>'62'!$B$25</f>
        <v>22584.19</v>
      </c>
      <c r="V64" s="8">
        <f>'62'!$B$26</f>
        <v>12018.54</v>
      </c>
      <c r="W64" s="8">
        <f>'62'!$B$27</f>
        <v>0</v>
      </c>
      <c r="X64" s="65">
        <f t="shared" si="12"/>
        <v>6386762.79</v>
      </c>
      <c r="Y64" s="8">
        <f>'62'!$C$7</f>
        <v>1110102.74</v>
      </c>
      <c r="Z64" s="8">
        <f>'62'!$C$8</f>
        <v>100335.09</v>
      </c>
      <c r="AA64" s="8">
        <f>'62'!$C$9</f>
        <v>543571.02</v>
      </c>
      <c r="AB64" s="8">
        <f>'62'!$C$10</f>
        <v>170385.66</v>
      </c>
      <c r="AC64" s="8">
        <f>'62'!$C$11</f>
        <v>140997.04</v>
      </c>
      <c r="AD64" s="8">
        <f>'62'!$C$12</f>
        <v>29373.439999999999</v>
      </c>
      <c r="AE64" s="8">
        <f>'62'!$C$13</f>
        <v>0</v>
      </c>
      <c r="AF64" s="8">
        <f>'62'!$C$14</f>
        <v>268371.71999999997</v>
      </c>
      <c r="AG64" s="8">
        <f>'62'!$C$15</f>
        <v>3600</v>
      </c>
      <c r="AH64" s="8">
        <f>'62'!$C$16</f>
        <v>301104.74</v>
      </c>
      <c r="AI64" s="8">
        <f>'62'!$C$17</f>
        <v>71965.69</v>
      </c>
      <c r="AJ64" s="8">
        <f>'62'!$C$18</f>
        <v>0</v>
      </c>
      <c r="AK64" s="8">
        <f>'62'!$C$19</f>
        <v>78335.33</v>
      </c>
      <c r="AL64" s="8">
        <f>'62'!$C$20</f>
        <v>0</v>
      </c>
      <c r="AM64" s="8">
        <f>'62'!$C$21</f>
        <v>916618.33</v>
      </c>
      <c r="AN64" s="8">
        <f>'62'!$C$22</f>
        <v>2448044.46</v>
      </c>
      <c r="AO64" s="8">
        <f>'62'!$C$23</f>
        <v>52541.63</v>
      </c>
      <c r="AP64" s="8">
        <f>'62'!$C$24</f>
        <v>113721.78</v>
      </c>
      <c r="AQ64" s="8">
        <f>'62'!$C$25</f>
        <v>22584.19</v>
      </c>
      <c r="AR64" s="8">
        <f>'62'!$C$26</f>
        <v>12018.54</v>
      </c>
      <c r="AS64" s="8">
        <f>'62'!$C$27</f>
        <v>0</v>
      </c>
      <c r="AT64" s="65">
        <f t="shared" si="13"/>
        <v>6383671.4000000004</v>
      </c>
      <c r="AU64" s="8">
        <f>'62'!$B$31</f>
        <v>1256595.07</v>
      </c>
      <c r="AV64" s="8">
        <f>'62'!$B$32</f>
        <v>182559.12</v>
      </c>
      <c r="AW64" s="8">
        <f>'62'!$B$33</f>
        <v>168909.84</v>
      </c>
      <c r="AX64" s="8">
        <f>'62'!$B$34</f>
        <v>178720.26</v>
      </c>
      <c r="AY64" s="8">
        <f>'62'!$B$35</f>
        <v>22180.080000000002</v>
      </c>
      <c r="AZ64" s="8">
        <f>'62'!$B$36</f>
        <v>6824.64</v>
      </c>
      <c r="BA64" s="8">
        <f>'62'!$B$37</f>
        <v>34068.15</v>
      </c>
      <c r="BB64" s="8">
        <f>'62'!$B$38</f>
        <v>603189.14</v>
      </c>
      <c r="BC64" s="8">
        <f>'62'!$B$39</f>
        <v>46068.480000000003</v>
      </c>
      <c r="BD64" s="8">
        <f>'62'!$B$40</f>
        <v>14075.36</v>
      </c>
      <c r="BE64" s="8">
        <f>'62'!$B$41</f>
        <v>1420724</v>
      </c>
      <c r="BF64" s="8">
        <f>'62'!$B$42</f>
        <v>169762.92</v>
      </c>
      <c r="BG64" s="8">
        <f>'62'!$B$43</f>
        <v>140331.66</v>
      </c>
      <c r="BH64" s="8">
        <f>'62'!$B$46</f>
        <v>249426.4</v>
      </c>
      <c r="BI64" s="8">
        <f>'62'!$B$44</f>
        <v>29004.720000000001</v>
      </c>
      <c r="BJ64" s="8">
        <f>'62'!$B$45</f>
        <v>0</v>
      </c>
      <c r="BK64" s="8">
        <f>'62'!$B$47</f>
        <v>14043.68</v>
      </c>
      <c r="BL64" s="8">
        <f>'62'!$B$49</f>
        <v>72083.759999999995</v>
      </c>
      <c r="BM64" s="8">
        <f>'62'!$B$48</f>
        <v>303696.48</v>
      </c>
      <c r="BN64" s="8">
        <f>'62'!$B$51</f>
        <v>76845.039999999994</v>
      </c>
      <c r="BO64" s="8">
        <f>'62'!$B$58</f>
        <v>84029.64</v>
      </c>
      <c r="BP64" s="8">
        <f>'62'!$B$53</f>
        <v>1213883.7</v>
      </c>
      <c r="BQ64" s="8">
        <f>'62'!$B$54</f>
        <v>21279</v>
      </c>
      <c r="BR64" s="8">
        <f>'62'!$B$55</f>
        <v>38997.78</v>
      </c>
      <c r="BS64" s="8">
        <f>'62'!$B$56</f>
        <v>2458158.7599999998</v>
      </c>
      <c r="BT64" s="8">
        <f>'62'!$B$57</f>
        <v>44263.68</v>
      </c>
      <c r="BU64" s="8">
        <f>'62'!$B$52</f>
        <v>0</v>
      </c>
      <c r="BV64" s="8">
        <f>'62'!$B$50</f>
        <v>0</v>
      </c>
      <c r="BW64" s="8">
        <f>'62'!$B$59</f>
        <v>0</v>
      </c>
      <c r="BX64" s="8">
        <f>'62'!$B$60</f>
        <v>7690.03</v>
      </c>
      <c r="BY64" s="8">
        <f>'62'!$B$61</f>
        <v>0</v>
      </c>
      <c r="BZ64" s="55"/>
      <c r="CA64" s="65">
        <f t="shared" si="14"/>
        <v>7496275.8600000003</v>
      </c>
      <c r="CB64" s="65">
        <f t="shared" si="15"/>
        <v>-1112604.46</v>
      </c>
      <c r="CD64" s="9">
        <f>CB64-'62'!$B$65</f>
        <v>0</v>
      </c>
    </row>
    <row r="65" spans="1:82" ht="15" x14ac:dyDescent="0.25">
      <c r="A65" s="7">
        <v>63</v>
      </c>
      <c r="B65" s="56" t="s">
        <v>61</v>
      </c>
      <c r="C65" s="8">
        <f>'63'!$B$7</f>
        <v>1088110.2</v>
      </c>
      <c r="D65" s="8">
        <f>'63'!$B$8</f>
        <v>139956.5</v>
      </c>
      <c r="E65" s="8">
        <f>'63'!$B$9</f>
        <v>531237.48</v>
      </c>
      <c r="F65" s="8">
        <f>'63'!$B$10</f>
        <v>167271.78</v>
      </c>
      <c r="G65" s="8">
        <f>'63'!$B$11</f>
        <v>138272.76</v>
      </c>
      <c r="H65" s="8">
        <f>'63'!$B$12</f>
        <v>28365.24</v>
      </c>
      <c r="I65" s="8">
        <f>'63'!$B$13</f>
        <v>0</v>
      </c>
      <c r="J65" s="8">
        <f>'63'!$B$14</f>
        <v>322779.02</v>
      </c>
      <c r="K65" s="8">
        <f>'63'!$B$15</f>
        <v>0</v>
      </c>
      <c r="L65" s="8">
        <f>'63'!$B$16</f>
        <v>299241.36</v>
      </c>
      <c r="M65" s="8">
        <f>'63'!$B$17</f>
        <v>0</v>
      </c>
      <c r="N65" s="8">
        <f>'63'!$B$18</f>
        <v>0</v>
      </c>
      <c r="O65" s="8">
        <f>'63'!$B$19</f>
        <v>135720.04999999999</v>
      </c>
      <c r="P65" s="8">
        <f>'63'!$B$20</f>
        <v>0</v>
      </c>
      <c r="Q65" s="8">
        <f>'63'!$B$21</f>
        <v>871196.68</v>
      </c>
      <c r="R65" s="8">
        <f>'63'!$B$22</f>
        <v>2799113.03</v>
      </c>
      <c r="S65" s="8">
        <f>'63'!$B$23</f>
        <v>51275.4</v>
      </c>
      <c r="T65" s="8">
        <f>'63'!$B$24</f>
        <v>169514.1</v>
      </c>
      <c r="U65" s="8">
        <f>'63'!$B$25</f>
        <v>0</v>
      </c>
      <c r="V65" s="8">
        <f>'63'!$B$26</f>
        <v>0</v>
      </c>
      <c r="W65" s="8">
        <f>'63'!$B$27</f>
        <v>69600.12</v>
      </c>
      <c r="X65" s="65">
        <f t="shared" si="12"/>
        <v>6811653.7199999997</v>
      </c>
      <c r="Y65" s="8">
        <f>'63'!$C$7</f>
        <v>1051236.3999999999</v>
      </c>
      <c r="Z65" s="8">
        <f>'63'!$C$8</f>
        <v>132011.35999999999</v>
      </c>
      <c r="AA65" s="8">
        <f>'63'!$C$9</f>
        <v>513780.15</v>
      </c>
      <c r="AB65" s="8">
        <f>'63'!$C$10</f>
        <v>161403.74</v>
      </c>
      <c r="AC65" s="8">
        <f>'63'!$C$11</f>
        <v>133479.70000000001</v>
      </c>
      <c r="AD65" s="8">
        <f>'63'!$C$12</f>
        <v>27440.02</v>
      </c>
      <c r="AE65" s="8">
        <f>'63'!$C$13</f>
        <v>0</v>
      </c>
      <c r="AF65" s="8">
        <f>'63'!$C$14</f>
        <v>306360.38</v>
      </c>
      <c r="AG65" s="8">
        <f>'63'!$C$15</f>
        <v>0</v>
      </c>
      <c r="AH65" s="8">
        <f>'63'!$C$16</f>
        <v>287232.89</v>
      </c>
      <c r="AI65" s="8">
        <f>'63'!$C$17</f>
        <v>0</v>
      </c>
      <c r="AJ65" s="8">
        <f>'63'!$C$18</f>
        <v>352.58</v>
      </c>
      <c r="AK65" s="8">
        <f>'63'!$C$19</f>
        <v>134175.76</v>
      </c>
      <c r="AL65" s="8">
        <f>'63'!$C$20</f>
        <v>0</v>
      </c>
      <c r="AM65" s="8">
        <f>'63'!$C$21</f>
        <v>817399.5</v>
      </c>
      <c r="AN65" s="8">
        <f>'63'!$C$22</f>
        <v>2637653.2000000002</v>
      </c>
      <c r="AO65" s="8">
        <f>'63'!$C$23</f>
        <v>49599.61</v>
      </c>
      <c r="AP65" s="8">
        <f>'63'!$C$24</f>
        <v>148104.35999999999</v>
      </c>
      <c r="AQ65" s="8">
        <f>'63'!$C$25</f>
        <v>0</v>
      </c>
      <c r="AR65" s="8">
        <f>'63'!$C$26</f>
        <v>0</v>
      </c>
      <c r="AS65" s="8">
        <f>'63'!$C$27</f>
        <v>62191.78</v>
      </c>
      <c r="AT65" s="65">
        <f t="shared" si="13"/>
        <v>6462421.4300000006</v>
      </c>
      <c r="AU65" s="8">
        <f>'63'!$B$31</f>
        <v>1028147.7500000001</v>
      </c>
      <c r="AV65" s="8">
        <f>'63'!$B$32</f>
        <v>179837.04</v>
      </c>
      <c r="AW65" s="8">
        <f>'63'!$B$33</f>
        <v>166391.28</v>
      </c>
      <c r="AX65" s="8">
        <f>'63'!$B$34</f>
        <v>176055.42</v>
      </c>
      <c r="AY65" s="8">
        <f>'63'!$B$35</f>
        <v>21849.360000000001</v>
      </c>
      <c r="AZ65" s="8">
        <f>'63'!$B$36</f>
        <v>6722.88</v>
      </c>
      <c r="BA65" s="8">
        <f>'63'!$B$37</f>
        <v>27254.52</v>
      </c>
      <c r="BB65" s="8">
        <f>'63'!$B$38</f>
        <v>404101.83</v>
      </c>
      <c r="BC65" s="8">
        <f>'63'!$B$39</f>
        <v>0</v>
      </c>
      <c r="BD65" s="8">
        <f>'63'!$B$40</f>
        <v>45935.42</v>
      </c>
      <c r="BE65" s="8">
        <f>'63'!$B$41</f>
        <v>339010</v>
      </c>
      <c r="BF65" s="8">
        <f>'63'!$B$42</f>
        <v>167231.64000000001</v>
      </c>
      <c r="BG65" s="8">
        <f>'63'!$B$43</f>
        <v>138239.22</v>
      </c>
      <c r="BH65" s="8">
        <f>'63'!$B$46</f>
        <v>330877.06</v>
      </c>
      <c r="BI65" s="8">
        <f>'63'!$B$44</f>
        <v>28572.240000000002</v>
      </c>
      <c r="BJ65" s="8">
        <f>'63'!$B$45</f>
        <v>0</v>
      </c>
      <c r="BK65" s="8">
        <f>'63'!$B$47</f>
        <v>97423.02</v>
      </c>
      <c r="BL65" s="8">
        <f>'63'!$B$49</f>
        <v>0</v>
      </c>
      <c r="BM65" s="8">
        <f>'63'!$B$48</f>
        <v>299168.15999999997</v>
      </c>
      <c r="BN65" s="8">
        <f>'63'!$B$51</f>
        <v>134518.79999999999</v>
      </c>
      <c r="BO65" s="8">
        <f>'63'!$B$58</f>
        <v>60655.08</v>
      </c>
      <c r="BP65" s="8">
        <f>'63'!$B$53</f>
        <v>1052433.7</v>
      </c>
      <c r="BQ65" s="8">
        <f>'63'!$B$54</f>
        <v>29110.080000000002</v>
      </c>
      <c r="BR65" s="8">
        <f>'63'!$B$55</f>
        <v>50583.5</v>
      </c>
      <c r="BS65" s="8">
        <f>'63'!$B$56</f>
        <v>2375681.4300000002</v>
      </c>
      <c r="BT65" s="8">
        <f>'63'!$B$57</f>
        <v>60262.92</v>
      </c>
      <c r="BU65" s="8">
        <f>'63'!$B$52</f>
        <v>0</v>
      </c>
      <c r="BV65" s="8">
        <f>'63'!$B$50</f>
        <v>0</v>
      </c>
      <c r="BW65" s="8">
        <f>'63'!$B$59</f>
        <v>0</v>
      </c>
      <c r="BX65" s="8">
        <f>'63'!$B$60</f>
        <v>5885.54</v>
      </c>
      <c r="BY65" s="8">
        <f>'63'!$B$61</f>
        <v>69600.12</v>
      </c>
      <c r="BZ65" s="55"/>
      <c r="CA65" s="65">
        <f t="shared" si="14"/>
        <v>6127443.7599999998</v>
      </c>
      <c r="CB65" s="65">
        <f t="shared" si="15"/>
        <v>334977.67000000086</v>
      </c>
      <c r="CD65" s="9">
        <f>CB65-'63'!$B$65</f>
        <v>0</v>
      </c>
    </row>
    <row r="66" spans="1:82" ht="15" x14ac:dyDescent="0.25">
      <c r="A66" s="14">
        <v>64</v>
      </c>
      <c r="B66" s="56" t="s">
        <v>62</v>
      </c>
      <c r="C66" s="8">
        <f>'64'!$B$7</f>
        <v>715977.42</v>
      </c>
      <c r="D66" s="8">
        <f>'64'!$B$8</f>
        <v>118448.97</v>
      </c>
      <c r="E66" s="8">
        <f>'64'!$B$9</f>
        <v>349554.78</v>
      </c>
      <c r="F66" s="8">
        <f>'64'!$B$10</f>
        <v>110065.02</v>
      </c>
      <c r="G66" s="8">
        <f>'64'!$B$11</f>
        <v>90983.46</v>
      </c>
      <c r="H66" s="8">
        <f>'64'!$B$12</f>
        <v>18805.32</v>
      </c>
      <c r="I66" s="8">
        <f>'64'!$B$13</f>
        <v>0</v>
      </c>
      <c r="J66" s="8">
        <f>'64'!$B$14</f>
        <v>200208.12</v>
      </c>
      <c r="K66" s="8">
        <f>'64'!$B$15</f>
        <v>0</v>
      </c>
      <c r="L66" s="8">
        <f>'64'!$B$16</f>
        <v>196901.52</v>
      </c>
      <c r="M66" s="8">
        <f>'64'!$B$17</f>
        <v>0</v>
      </c>
      <c r="N66" s="8">
        <f>'64'!$B$18</f>
        <v>0</v>
      </c>
      <c r="O66" s="8">
        <f>'64'!$B$19</f>
        <v>91554.71</v>
      </c>
      <c r="P66" s="8">
        <f>'64'!$B$20</f>
        <v>0</v>
      </c>
      <c r="Q66" s="8">
        <f>'64'!$B$21</f>
        <v>579028.72</v>
      </c>
      <c r="R66" s="8">
        <f>'64'!$B$22</f>
        <v>2120943.9500000002</v>
      </c>
      <c r="S66" s="8">
        <f>'64'!$B$23</f>
        <v>33738.959999999999</v>
      </c>
      <c r="T66" s="8">
        <f>'64'!$B$24</f>
        <v>126101.13</v>
      </c>
      <c r="U66" s="8">
        <f>'64'!$B$25</f>
        <v>0</v>
      </c>
      <c r="V66" s="8">
        <f>'64'!$B$26</f>
        <v>0</v>
      </c>
      <c r="W66" s="8">
        <f>'64'!$B$27</f>
        <v>54600</v>
      </c>
      <c r="X66" s="65">
        <f t="shared" si="12"/>
        <v>4806912.08</v>
      </c>
      <c r="Y66" s="8">
        <f>'64'!$C$7</f>
        <v>676367.28</v>
      </c>
      <c r="Z66" s="8">
        <f>'64'!$C$8</f>
        <v>109921.06</v>
      </c>
      <c r="AA66" s="8">
        <f>'64'!$C$9</f>
        <v>330353.87</v>
      </c>
      <c r="AB66" s="8">
        <f>'64'!$C$10</f>
        <v>103897</v>
      </c>
      <c r="AC66" s="8">
        <f>'64'!$C$11</f>
        <v>85894.02</v>
      </c>
      <c r="AD66" s="8">
        <f>'64'!$C$12</f>
        <v>17777.55</v>
      </c>
      <c r="AE66" s="8">
        <f>'64'!$C$13</f>
        <v>0</v>
      </c>
      <c r="AF66" s="8">
        <f>'64'!$C$14</f>
        <v>189337.47</v>
      </c>
      <c r="AG66" s="8">
        <f>'64'!$C$15</f>
        <v>0</v>
      </c>
      <c r="AH66" s="8">
        <f>'64'!$C$16</f>
        <v>185338.1</v>
      </c>
      <c r="AI66" s="8">
        <f>'64'!$C$17</f>
        <v>0</v>
      </c>
      <c r="AJ66" s="8">
        <f>'64'!$C$18</f>
        <v>0</v>
      </c>
      <c r="AK66" s="8">
        <f>'64'!$C$19</f>
        <v>86506.22</v>
      </c>
      <c r="AL66" s="8">
        <f>'64'!$C$20</f>
        <v>0</v>
      </c>
      <c r="AM66" s="8">
        <f>'64'!$C$21</f>
        <v>475273.71</v>
      </c>
      <c r="AN66" s="8">
        <f>'64'!$C$22</f>
        <v>1896360.72</v>
      </c>
      <c r="AO66" s="8">
        <f>'64'!$C$23</f>
        <v>31892.01</v>
      </c>
      <c r="AP66" s="8">
        <f>'64'!$C$24</f>
        <v>63731.29</v>
      </c>
      <c r="AQ66" s="8">
        <f>'64'!$C$25</f>
        <v>0</v>
      </c>
      <c r="AR66" s="8">
        <f>'64'!$C$26</f>
        <v>0</v>
      </c>
      <c r="AS66" s="8">
        <f>'64'!$C$27</f>
        <v>45150</v>
      </c>
      <c r="AT66" s="65">
        <f t="shared" si="13"/>
        <v>4297800.3</v>
      </c>
      <c r="AU66" s="8">
        <f>'64'!$B$31</f>
        <v>672354.61</v>
      </c>
      <c r="AV66" s="8">
        <f>'64'!$B$32</f>
        <v>118359.12</v>
      </c>
      <c r="AW66" s="8">
        <f>'64'!$B$33</f>
        <v>109509.84</v>
      </c>
      <c r="AX66" s="8">
        <f>'64'!$B$34</f>
        <v>115870.26</v>
      </c>
      <c r="AY66" s="8">
        <f>'64'!$B$35</f>
        <v>14380.08</v>
      </c>
      <c r="AZ66" s="8">
        <f>'64'!$B$36</f>
        <v>4424.6400000000003</v>
      </c>
      <c r="BA66" s="8">
        <f>'64'!$B$37</f>
        <v>13627.26</v>
      </c>
      <c r="BB66" s="8">
        <f>'64'!$B$38</f>
        <v>279354.71000000002</v>
      </c>
      <c r="BC66" s="8">
        <f>'64'!$B$39</f>
        <v>0</v>
      </c>
      <c r="BD66" s="8">
        <f>'64'!$B$40</f>
        <v>16828.7</v>
      </c>
      <c r="BE66" s="8">
        <f>'64'!$B$41</f>
        <v>214813</v>
      </c>
      <c r="BF66" s="8">
        <f>'64'!$B$42</f>
        <v>110062.92</v>
      </c>
      <c r="BG66" s="8">
        <f>'64'!$B$43</f>
        <v>90981.66</v>
      </c>
      <c r="BH66" s="8">
        <f>'64'!$B$46</f>
        <v>180183.78</v>
      </c>
      <c r="BI66" s="8">
        <f>'64'!$B$44</f>
        <v>18804.72</v>
      </c>
      <c r="BJ66" s="8">
        <f>'64'!$B$45</f>
        <v>0</v>
      </c>
      <c r="BK66" s="8">
        <f>'64'!$B$47</f>
        <v>64079.3</v>
      </c>
      <c r="BL66" s="8">
        <f>'64'!$B$49</f>
        <v>0</v>
      </c>
      <c r="BM66" s="8">
        <f>'64'!$B$48</f>
        <v>196896.48</v>
      </c>
      <c r="BN66" s="8">
        <f>'64'!$B$51</f>
        <v>91227.56</v>
      </c>
      <c r="BO66" s="8">
        <f>'64'!$B$58</f>
        <v>60655.08</v>
      </c>
      <c r="BP66" s="8">
        <f>'64'!$B$53</f>
        <v>609756.87</v>
      </c>
      <c r="BQ66" s="8">
        <f>'64'!$B$54</f>
        <v>24684.720000000001</v>
      </c>
      <c r="BR66" s="8">
        <f>'64'!$B$55</f>
        <v>42558.87</v>
      </c>
      <c r="BS66" s="8">
        <f>'64'!$B$56</f>
        <v>2069237.05</v>
      </c>
      <c r="BT66" s="8">
        <f>'64'!$B$57</f>
        <v>51205.38</v>
      </c>
      <c r="BU66" s="8">
        <f>'64'!$B$52</f>
        <v>0</v>
      </c>
      <c r="BV66" s="8">
        <f>'64'!$B$50</f>
        <v>0</v>
      </c>
      <c r="BW66" s="8">
        <f>'64'!$B$59</f>
        <v>0</v>
      </c>
      <c r="BX66" s="8">
        <f>'64'!$B$60</f>
        <v>0</v>
      </c>
      <c r="BY66" s="8">
        <f>'64'!$B$61</f>
        <v>54600</v>
      </c>
      <c r="BZ66" s="55"/>
      <c r="CA66" s="65">
        <f t="shared" si="14"/>
        <v>4433653.03</v>
      </c>
      <c r="CB66" s="65">
        <f t="shared" si="15"/>
        <v>-135852.73000000045</v>
      </c>
      <c r="CD66" s="9">
        <f>CB66-'64'!$B$65</f>
        <v>0</v>
      </c>
    </row>
    <row r="67" spans="1:82" ht="15" x14ac:dyDescent="0.25">
      <c r="A67" s="7">
        <v>65</v>
      </c>
      <c r="B67" s="54" t="s">
        <v>63</v>
      </c>
      <c r="C67" s="8">
        <f>'65'!$B$7</f>
        <v>924366.48</v>
      </c>
      <c r="D67" s="8">
        <f>'65'!$B$8</f>
        <v>56336.94</v>
      </c>
      <c r="E67" s="8">
        <f>'65'!$B$9</f>
        <v>451294.56</v>
      </c>
      <c r="F67" s="8">
        <f>'65'!$B$10</f>
        <v>142099.01999999999</v>
      </c>
      <c r="G67" s="8">
        <f>'65'!$B$11</f>
        <v>117465.18</v>
      </c>
      <c r="H67" s="8">
        <f>'65'!$B$12</f>
        <v>24280.68</v>
      </c>
      <c r="I67" s="8">
        <f>'65'!$B$13</f>
        <v>0</v>
      </c>
      <c r="J67" s="8">
        <f>'65'!$B$14</f>
        <v>203558.82</v>
      </c>
      <c r="K67" s="8">
        <f>'65'!$B$15</f>
        <v>2400</v>
      </c>
      <c r="L67" s="8">
        <f>'65'!$B$16</f>
        <v>254210.4</v>
      </c>
      <c r="M67" s="8">
        <f>'65'!$B$17</f>
        <v>60339.42</v>
      </c>
      <c r="N67" s="8">
        <f>'65'!$B$18</f>
        <v>0</v>
      </c>
      <c r="O67" s="8">
        <f>'65'!$B$19</f>
        <v>27843.26</v>
      </c>
      <c r="P67" s="8">
        <f>'65'!$B$20</f>
        <v>0</v>
      </c>
      <c r="Q67" s="8">
        <f>'65'!$B$21</f>
        <v>641285.41</v>
      </c>
      <c r="R67" s="8">
        <f>'65'!$B$22</f>
        <v>2397218.04</v>
      </c>
      <c r="S67" s="8">
        <f>'65'!$B$23</f>
        <v>43559.76</v>
      </c>
      <c r="T67" s="8">
        <f>'65'!$B$24</f>
        <v>90518.97</v>
      </c>
      <c r="U67" s="8">
        <f>'65'!$B$25</f>
        <v>0</v>
      </c>
      <c r="V67" s="8">
        <f>'65'!$B$26</f>
        <v>0</v>
      </c>
      <c r="W67" s="8">
        <f>'65'!$B$27</f>
        <v>0</v>
      </c>
      <c r="X67" s="65">
        <f t="shared" si="12"/>
        <v>5436776.9399999995</v>
      </c>
      <c r="Y67" s="8">
        <f>'65'!$C$7</f>
        <v>898649.34</v>
      </c>
      <c r="Z67" s="8">
        <f>'65'!$C$8</f>
        <v>53672.83</v>
      </c>
      <c r="AA67" s="8">
        <f>'65'!$C$9</f>
        <v>439077.55</v>
      </c>
      <c r="AB67" s="8">
        <f>'65'!$C$10</f>
        <v>138030.1</v>
      </c>
      <c r="AC67" s="8">
        <f>'65'!$C$11</f>
        <v>114145.52</v>
      </c>
      <c r="AD67" s="8">
        <f>'65'!$C$12</f>
        <v>23634.1</v>
      </c>
      <c r="AE67" s="8">
        <f>'65'!$C$13</f>
        <v>0</v>
      </c>
      <c r="AF67" s="8">
        <f>'65'!$C$14</f>
        <v>195654.58</v>
      </c>
      <c r="AG67" s="8">
        <f>'65'!$C$15</f>
        <v>2400</v>
      </c>
      <c r="AH67" s="8">
        <f>'65'!$C$16</f>
        <v>246126.36</v>
      </c>
      <c r="AI67" s="8">
        <f>'65'!$C$17</f>
        <v>58412.87</v>
      </c>
      <c r="AJ67" s="8">
        <f>'65'!$C$18</f>
        <v>0</v>
      </c>
      <c r="AK67" s="8">
        <f>'65'!$C$19</f>
        <v>27770.6</v>
      </c>
      <c r="AL67" s="8">
        <f>'65'!$C$20</f>
        <v>0</v>
      </c>
      <c r="AM67" s="8">
        <f>'65'!$C$21</f>
        <v>654757.06999999995</v>
      </c>
      <c r="AN67" s="8">
        <f>'65'!$C$22</f>
        <v>2282805.38</v>
      </c>
      <c r="AO67" s="8">
        <f>'65'!$C$23</f>
        <v>42385.72</v>
      </c>
      <c r="AP67" s="8">
        <f>'65'!$C$24</f>
        <v>82984.639999999999</v>
      </c>
      <c r="AQ67" s="8">
        <f>'65'!$C$25</f>
        <v>0</v>
      </c>
      <c r="AR67" s="8">
        <f>'65'!$C$26</f>
        <v>0</v>
      </c>
      <c r="AS67" s="8">
        <f>'65'!$C$27</f>
        <v>0</v>
      </c>
      <c r="AT67" s="65">
        <f t="shared" si="13"/>
        <v>5260506.66</v>
      </c>
      <c r="AU67" s="8">
        <f>'65'!$B$31</f>
        <v>938686.03000000014</v>
      </c>
      <c r="AV67" s="8">
        <f>'65'!$B$32</f>
        <v>152821.68</v>
      </c>
      <c r="AW67" s="8">
        <f>'65'!$B$33</f>
        <v>141395.76</v>
      </c>
      <c r="AX67" s="8">
        <f>'65'!$B$34</f>
        <v>149608.14000000001</v>
      </c>
      <c r="AY67" s="8">
        <f>'65'!$B$35</f>
        <v>18567.12</v>
      </c>
      <c r="AZ67" s="8">
        <f>'65'!$B$36</f>
        <v>5712.96</v>
      </c>
      <c r="BA67" s="8">
        <f>'65'!$B$37</f>
        <v>40881.78</v>
      </c>
      <c r="BB67" s="8">
        <f>'65'!$B$38</f>
        <v>371588.01</v>
      </c>
      <c r="BC67" s="8">
        <f>'65'!$B$39</f>
        <v>49907.519999999997</v>
      </c>
      <c r="BD67" s="8">
        <f>'65'!$B$40</f>
        <v>8203.06</v>
      </c>
      <c r="BE67" s="8">
        <f>'65'!$B$41</f>
        <v>179721</v>
      </c>
      <c r="BF67" s="8">
        <f>'65'!$B$42</f>
        <v>142109.88</v>
      </c>
      <c r="BG67" s="8">
        <f>'65'!$B$43</f>
        <v>117472.74</v>
      </c>
      <c r="BH67" s="8">
        <f>'65'!$B$46</f>
        <v>195462.05</v>
      </c>
      <c r="BI67" s="8">
        <f>'65'!$B$44</f>
        <v>24280.080000000002</v>
      </c>
      <c r="BJ67" s="8">
        <f>'65'!$B$45</f>
        <v>0</v>
      </c>
      <c r="BK67" s="8">
        <f>'65'!$B$47</f>
        <v>32099.84</v>
      </c>
      <c r="BL67" s="8">
        <f>'65'!$B$49</f>
        <v>60339.42</v>
      </c>
      <c r="BM67" s="8">
        <f>'65'!$B$48</f>
        <v>254226.72</v>
      </c>
      <c r="BN67" s="8">
        <f>'65'!$B$51</f>
        <v>26968.2</v>
      </c>
      <c r="BO67" s="8">
        <f>'65'!$B$58</f>
        <v>32562.12</v>
      </c>
      <c r="BP67" s="8">
        <f>'65'!$B$53</f>
        <v>733329.16</v>
      </c>
      <c r="BQ67" s="8">
        <f>'65'!$B$54</f>
        <v>11740.2</v>
      </c>
      <c r="BR67" s="8">
        <f>'65'!$B$55</f>
        <v>20251.2</v>
      </c>
      <c r="BS67" s="8">
        <f>'65'!$B$56</f>
        <v>2348644.1800000002</v>
      </c>
      <c r="BT67" s="8">
        <f>'65'!$B$57</f>
        <v>24345.54</v>
      </c>
      <c r="BU67" s="8">
        <f>'65'!$B$52</f>
        <v>0</v>
      </c>
      <c r="BV67" s="8">
        <f>'65'!$B$50</f>
        <v>0</v>
      </c>
      <c r="BW67" s="8">
        <f>'65'!$B$59</f>
        <v>0</v>
      </c>
      <c r="BX67" s="8">
        <f>'65'!$B$60</f>
        <v>0</v>
      </c>
      <c r="BY67" s="8">
        <f>'65'!$B$61</f>
        <v>0</v>
      </c>
      <c r="BZ67" s="55"/>
      <c r="CA67" s="65">
        <f t="shared" si="14"/>
        <v>5085901.42</v>
      </c>
      <c r="CB67" s="65">
        <f t="shared" si="15"/>
        <v>174605.24000000022</v>
      </c>
      <c r="CD67" s="9">
        <f>CB67-'65'!$B$65</f>
        <v>0</v>
      </c>
    </row>
    <row r="68" spans="1:82" ht="15" x14ac:dyDescent="0.25">
      <c r="A68" s="14">
        <v>66</v>
      </c>
      <c r="B68" s="54" t="s">
        <v>64</v>
      </c>
      <c r="C68" s="8">
        <f>'66'!$B$7</f>
        <v>3371438.28</v>
      </c>
      <c r="D68" s="8">
        <f>'66'!$B$8</f>
        <v>216314.36</v>
      </c>
      <c r="E68" s="8">
        <f>'66'!$B$9</f>
        <v>1646007.01</v>
      </c>
      <c r="F68" s="8">
        <f>'66'!$B$10</f>
        <v>518282.34</v>
      </c>
      <c r="G68" s="8">
        <f>'66'!$B$11</f>
        <v>428430.47</v>
      </c>
      <c r="H68" s="8">
        <f>'66'!$B$12</f>
        <v>88548.72</v>
      </c>
      <c r="I68" s="8">
        <f>'66'!$B$13</f>
        <v>0</v>
      </c>
      <c r="J68" s="8">
        <f>'66'!$B$14</f>
        <v>741959.34</v>
      </c>
      <c r="K68" s="8">
        <f>'66'!$B$15</f>
        <v>13200</v>
      </c>
      <c r="L68" s="8">
        <f>'66'!$B$16</f>
        <v>927180.84</v>
      </c>
      <c r="M68" s="8">
        <f>'66'!$B$17</f>
        <v>220075.02</v>
      </c>
      <c r="N68" s="8">
        <f>'66'!$B$18</f>
        <v>0</v>
      </c>
      <c r="O68" s="8">
        <f>'66'!$B$19</f>
        <v>136487.01</v>
      </c>
      <c r="P68" s="8">
        <f>'66'!$B$20</f>
        <v>0</v>
      </c>
      <c r="Q68" s="8">
        <f>'66'!$B$21</f>
        <v>2570447.35</v>
      </c>
      <c r="R68" s="8">
        <f>'66'!$B$22</f>
        <v>8645760.5999999996</v>
      </c>
      <c r="S68" s="8">
        <f>'66'!$B$23</f>
        <v>158877.6</v>
      </c>
      <c r="T68" s="8">
        <f>'66'!$B$24</f>
        <v>429803.14</v>
      </c>
      <c r="U68" s="8">
        <f>'66'!$B$25</f>
        <v>779.52</v>
      </c>
      <c r="V68" s="8">
        <f>'66'!$B$26</f>
        <v>14182.8</v>
      </c>
      <c r="W68" s="8">
        <f>'66'!$B$27</f>
        <v>245200</v>
      </c>
      <c r="X68" s="65">
        <f t="shared" si="12"/>
        <v>20372974.399999999</v>
      </c>
      <c r="Y68" s="8">
        <f>'66'!$C$7</f>
        <v>3342940.79</v>
      </c>
      <c r="Z68" s="8">
        <f>'66'!$C$8</f>
        <v>208437.6</v>
      </c>
      <c r="AA68" s="8">
        <f>'66'!$C$9</f>
        <v>1636173.96</v>
      </c>
      <c r="AB68" s="8">
        <f>'66'!$C$10</f>
        <v>513152.24</v>
      </c>
      <c r="AC68" s="8">
        <f>'66'!$C$11</f>
        <v>424432.67</v>
      </c>
      <c r="AD68" s="8">
        <f>'66'!$C$12</f>
        <v>88237.42</v>
      </c>
      <c r="AE68" s="8">
        <f>'66'!$C$13</f>
        <v>0</v>
      </c>
      <c r="AF68" s="8">
        <f>'66'!$C$14</f>
        <v>729961.3</v>
      </c>
      <c r="AG68" s="8">
        <f>'66'!$C$15</f>
        <v>13200</v>
      </c>
      <c r="AH68" s="8">
        <f>'66'!$C$16</f>
        <v>910042.77</v>
      </c>
      <c r="AI68" s="8">
        <f>'66'!$C$17</f>
        <v>216805.44</v>
      </c>
      <c r="AJ68" s="8">
        <f>'66'!$C$18</f>
        <v>0</v>
      </c>
      <c r="AK68" s="8">
        <f>'66'!$C$19</f>
        <v>133347.14000000001</v>
      </c>
      <c r="AL68" s="8">
        <f>'66'!$C$20</f>
        <v>0</v>
      </c>
      <c r="AM68" s="8">
        <f>'66'!$C$21</f>
        <v>2538144.75</v>
      </c>
      <c r="AN68" s="8">
        <f>'66'!$C$22</f>
        <v>8298557.5700000003</v>
      </c>
      <c r="AO68" s="8">
        <f>'66'!$C$23</f>
        <v>158053.4</v>
      </c>
      <c r="AP68" s="8">
        <f>'66'!$C$24</f>
        <v>393831.15</v>
      </c>
      <c r="AQ68" s="8">
        <f>'66'!$C$25</f>
        <v>779.52</v>
      </c>
      <c r="AR68" s="8">
        <f>'66'!$C$26</f>
        <v>28420.58</v>
      </c>
      <c r="AS68" s="8">
        <f>'66'!$C$27</f>
        <v>220825</v>
      </c>
      <c r="AT68" s="65">
        <f t="shared" si="13"/>
        <v>19855343.299999993</v>
      </c>
      <c r="AU68" s="8">
        <f>'66'!$B$31</f>
        <v>3574611.1399999997</v>
      </c>
      <c r="AV68" s="8">
        <f>'66'!$B$32</f>
        <v>557358.72</v>
      </c>
      <c r="AW68" s="8">
        <f>'66'!$B$33</f>
        <v>515687.04</v>
      </c>
      <c r="AX68" s="8">
        <f>'66'!$B$34</f>
        <v>545638.56000000006</v>
      </c>
      <c r="AY68" s="8">
        <f>'66'!$B$35</f>
        <v>67716.479999999996</v>
      </c>
      <c r="AZ68" s="8">
        <f>'66'!$B$36</f>
        <v>20835.84</v>
      </c>
      <c r="BA68" s="8">
        <f>'66'!$B$37</f>
        <v>138543.81</v>
      </c>
      <c r="BB68" s="8">
        <f>'66'!$B$38</f>
        <v>1399685.72</v>
      </c>
      <c r="BC68" s="8">
        <f>'66'!$B$39</f>
        <v>126688.32000000001</v>
      </c>
      <c r="BD68" s="8">
        <f>'66'!$B$40</f>
        <v>202456.65</v>
      </c>
      <c r="BE68" s="8">
        <f>'66'!$B$41</f>
        <v>604157</v>
      </c>
      <c r="BF68" s="8">
        <f>'66'!$B$42</f>
        <v>518291.52</v>
      </c>
      <c r="BG68" s="8">
        <f>'66'!$B$43</f>
        <v>428436.96</v>
      </c>
      <c r="BH68" s="8">
        <f>'66'!$B$46</f>
        <v>716694.16</v>
      </c>
      <c r="BI68" s="8">
        <f>'66'!$B$44</f>
        <v>88552.320000000007</v>
      </c>
      <c r="BJ68" s="8">
        <f>'66'!$B$45</f>
        <v>0</v>
      </c>
      <c r="BK68" s="8">
        <f>'66'!$B$47</f>
        <v>51560.37</v>
      </c>
      <c r="BL68" s="8">
        <f>'66'!$B$49</f>
        <v>220075.02</v>
      </c>
      <c r="BM68" s="8">
        <f>'66'!$B$48</f>
        <v>927194.88</v>
      </c>
      <c r="BN68" s="8">
        <f>'66'!$B$51</f>
        <v>134095.73000000001</v>
      </c>
      <c r="BO68" s="8">
        <f>'66'!$B$58</f>
        <v>86095.08</v>
      </c>
      <c r="BP68" s="8">
        <f>'66'!$B$53</f>
        <v>2745595.78</v>
      </c>
      <c r="BQ68" s="8">
        <f>'66'!$B$54</f>
        <v>45015.95</v>
      </c>
      <c r="BR68" s="8">
        <f>'66'!$B$55</f>
        <v>77723.070000000007</v>
      </c>
      <c r="BS68" s="8">
        <f>'66'!$B$56</f>
        <v>8405740.8100000005</v>
      </c>
      <c r="BT68" s="8">
        <f>'66'!$B$57</f>
        <v>93575.34</v>
      </c>
      <c r="BU68" s="8">
        <f>'66'!$B$52</f>
        <v>0</v>
      </c>
      <c r="BV68" s="8">
        <f>'66'!$B$50</f>
        <v>0</v>
      </c>
      <c r="BW68" s="8">
        <f>'66'!$B$59</f>
        <v>0</v>
      </c>
      <c r="BX68" s="8">
        <f>'66'!$B$60</f>
        <v>7432.92</v>
      </c>
      <c r="BY68" s="8">
        <f>'66'!$B$61</f>
        <v>245200</v>
      </c>
      <c r="BZ68" s="55"/>
      <c r="CA68" s="65">
        <f t="shared" si="14"/>
        <v>18753733.690000005</v>
      </c>
      <c r="CB68" s="65">
        <f t="shared" si="15"/>
        <v>1101609.6099999882</v>
      </c>
      <c r="CD68" s="9">
        <f>CB68-'66'!$B$65</f>
        <v>0</v>
      </c>
    </row>
    <row r="69" spans="1:82" ht="15" x14ac:dyDescent="0.25">
      <c r="A69" s="7">
        <v>67</v>
      </c>
      <c r="B69" s="54" t="s">
        <v>65</v>
      </c>
      <c r="C69" s="8">
        <f>'67'!$B$7</f>
        <v>2317018.92</v>
      </c>
      <c r="D69" s="8">
        <f>'67'!$B$8</f>
        <v>137326.16</v>
      </c>
      <c r="E69" s="8">
        <f>'67'!$B$9</f>
        <v>1131215.58</v>
      </c>
      <c r="F69" s="8">
        <f>'67'!$B$10</f>
        <v>356188.14</v>
      </c>
      <c r="G69" s="8">
        <f>'67'!$B$11</f>
        <v>294436.44</v>
      </c>
      <c r="H69" s="8">
        <f>'67'!$B$12</f>
        <v>60855.96</v>
      </c>
      <c r="I69" s="8">
        <f>'67'!$B$13</f>
        <v>0</v>
      </c>
      <c r="J69" s="8">
        <f>'67'!$B$14</f>
        <v>545627.86</v>
      </c>
      <c r="K69" s="8">
        <f>'67'!$B$15</f>
        <v>9600</v>
      </c>
      <c r="L69" s="8">
        <f>'67'!$B$16</f>
        <v>637205.64</v>
      </c>
      <c r="M69" s="8">
        <f>'67'!$B$17</f>
        <v>151247.51999999999</v>
      </c>
      <c r="N69" s="8">
        <f>'67'!$B$18</f>
        <v>0</v>
      </c>
      <c r="O69" s="8">
        <f>'67'!$B$19</f>
        <v>66313.08</v>
      </c>
      <c r="P69" s="8">
        <f>'67'!$B$20</f>
        <v>0</v>
      </c>
      <c r="Q69" s="8">
        <f>'67'!$B$21</f>
        <v>1828113.36</v>
      </c>
      <c r="R69" s="8">
        <f>'67'!$B$22</f>
        <v>6181085.25</v>
      </c>
      <c r="S69" s="8">
        <f>'67'!$B$23</f>
        <v>109183.67999999999</v>
      </c>
      <c r="T69" s="8">
        <f>'67'!$B$24</f>
        <v>322038.84999999998</v>
      </c>
      <c r="U69" s="8">
        <f>'67'!$B$25</f>
        <v>0</v>
      </c>
      <c r="V69" s="8">
        <f>'67'!$B$26</f>
        <v>12610.74</v>
      </c>
      <c r="W69" s="8">
        <f>'67'!$B$27</f>
        <v>168300</v>
      </c>
      <c r="X69" s="65">
        <f t="shared" si="12"/>
        <v>14328367.18</v>
      </c>
      <c r="Y69" s="8">
        <f>'67'!$C$7</f>
        <v>2276267.9900000002</v>
      </c>
      <c r="Z69" s="8">
        <f>'67'!$C$8</f>
        <v>130958.17</v>
      </c>
      <c r="AA69" s="8">
        <f>'67'!$C$9</f>
        <v>1115533.73</v>
      </c>
      <c r="AB69" s="8">
        <f>'67'!$C$10</f>
        <v>349412.09</v>
      </c>
      <c r="AC69" s="8">
        <f>'67'!$C$11</f>
        <v>288867.63</v>
      </c>
      <c r="AD69" s="8">
        <f>'67'!$C$12</f>
        <v>60646.92</v>
      </c>
      <c r="AE69" s="8">
        <f>'67'!$C$13</f>
        <v>0</v>
      </c>
      <c r="AF69" s="8">
        <f>'67'!$C$14</f>
        <v>531379.44999999995</v>
      </c>
      <c r="AG69" s="8">
        <f>'67'!$C$15</f>
        <v>9600</v>
      </c>
      <c r="AH69" s="8">
        <f>'67'!$C$16</f>
        <v>617226.68999999994</v>
      </c>
      <c r="AI69" s="8">
        <f>'67'!$C$17</f>
        <v>147548.72</v>
      </c>
      <c r="AJ69" s="8">
        <f>'67'!$C$18</f>
        <v>0</v>
      </c>
      <c r="AK69" s="8">
        <f>'67'!$C$19</f>
        <v>67694.490000000005</v>
      </c>
      <c r="AL69" s="8">
        <f>'67'!$C$20</f>
        <v>34.56</v>
      </c>
      <c r="AM69" s="8">
        <f>'67'!$C$21</f>
        <v>1765401.88</v>
      </c>
      <c r="AN69" s="8">
        <f>'67'!$C$22</f>
        <v>5897380.3600000003</v>
      </c>
      <c r="AO69" s="8">
        <f>'67'!$C$23</f>
        <v>107991.13</v>
      </c>
      <c r="AP69" s="8">
        <f>'67'!$C$24</f>
        <v>300242.12</v>
      </c>
      <c r="AQ69" s="8">
        <f>'67'!$C$25</f>
        <v>0</v>
      </c>
      <c r="AR69" s="8">
        <f>'67'!$C$26</f>
        <v>17693.37</v>
      </c>
      <c r="AS69" s="8">
        <f>'67'!$C$27</f>
        <v>149350</v>
      </c>
      <c r="AT69" s="65">
        <f t="shared" si="13"/>
        <v>13833229.299999999</v>
      </c>
      <c r="AU69" s="8">
        <f>'67'!$B$31</f>
        <v>2509697.1800000002</v>
      </c>
      <c r="AV69" s="8">
        <f>'67'!$B$32</f>
        <v>383042.88</v>
      </c>
      <c r="AW69" s="8">
        <f>'67'!$B$33</f>
        <v>354404.16</v>
      </c>
      <c r="AX69" s="8">
        <f>'67'!$B$34</f>
        <v>374988.24</v>
      </c>
      <c r="AY69" s="8">
        <f>'67'!$B$35</f>
        <v>46537.919999999998</v>
      </c>
      <c r="AZ69" s="8">
        <f>'67'!$B$36</f>
        <v>14319.36</v>
      </c>
      <c r="BA69" s="8">
        <f>'67'!$B$37</f>
        <v>97662.03</v>
      </c>
      <c r="BB69" s="8">
        <f>'67'!$B$38</f>
        <v>966976.76</v>
      </c>
      <c r="BC69" s="8">
        <f>'67'!$B$39</f>
        <v>134366.39999999999</v>
      </c>
      <c r="BD69" s="8">
        <f>'67'!$B$40</f>
        <v>137399.43</v>
      </c>
      <c r="BE69" s="8">
        <f>'67'!$B$41</f>
        <v>420205</v>
      </c>
      <c r="BF69" s="8">
        <f>'67'!$B$42</f>
        <v>356194.08</v>
      </c>
      <c r="BG69" s="8">
        <f>'67'!$B$43</f>
        <v>294441.84000000003</v>
      </c>
      <c r="BH69" s="8">
        <f>'67'!$B$46</f>
        <v>521232.17</v>
      </c>
      <c r="BI69" s="8">
        <f>'67'!$B$44</f>
        <v>60857.279999999999</v>
      </c>
      <c r="BJ69" s="8">
        <f>'67'!$B$45</f>
        <v>0</v>
      </c>
      <c r="BK69" s="8">
        <f>'67'!$B$47</f>
        <v>57779.71</v>
      </c>
      <c r="BL69" s="8">
        <f>'67'!$B$49</f>
        <v>151247.51999999999</v>
      </c>
      <c r="BM69" s="8">
        <f>'67'!$B$48</f>
        <v>637211.52</v>
      </c>
      <c r="BN69" s="8">
        <f>'67'!$B$51</f>
        <v>65682.11</v>
      </c>
      <c r="BO69" s="8">
        <f>'67'!$B$58</f>
        <v>57862.2</v>
      </c>
      <c r="BP69" s="8">
        <f>'67'!$B$53</f>
        <v>1872419.8</v>
      </c>
      <c r="BQ69" s="8">
        <f>'67'!$B$54</f>
        <v>28673.16</v>
      </c>
      <c r="BR69" s="8">
        <f>'67'!$B$55</f>
        <v>49265.96</v>
      </c>
      <c r="BS69" s="8">
        <f>'67'!$B$56</f>
        <v>5780940.9900000002</v>
      </c>
      <c r="BT69" s="8">
        <f>'67'!$B$57</f>
        <v>59387.040000000001</v>
      </c>
      <c r="BU69" s="8">
        <f>'67'!$B$52</f>
        <v>0</v>
      </c>
      <c r="BV69" s="8">
        <f>'67'!$B$50</f>
        <v>0</v>
      </c>
      <c r="BW69" s="8">
        <f>'67'!$B$59</f>
        <v>0</v>
      </c>
      <c r="BX69" s="8">
        <f>'67'!$B$60</f>
        <v>14556.75</v>
      </c>
      <c r="BY69" s="8">
        <f>'67'!$B$61</f>
        <v>168300</v>
      </c>
      <c r="BZ69" s="55"/>
      <c r="CA69" s="65">
        <f t="shared" si="14"/>
        <v>12968628.149999999</v>
      </c>
      <c r="CB69" s="65">
        <f t="shared" si="15"/>
        <v>864601.15000000037</v>
      </c>
      <c r="CD69" s="9">
        <f>CB69-'67'!$B$65</f>
        <v>0</v>
      </c>
    </row>
    <row r="70" spans="1:82" ht="15" x14ac:dyDescent="0.25">
      <c r="A70" s="14">
        <v>68</v>
      </c>
      <c r="B70" s="54" t="s">
        <v>66</v>
      </c>
      <c r="C70" s="8">
        <f>'68'!$B$7</f>
        <v>632870.40000000002</v>
      </c>
      <c r="D70" s="8">
        <f>'68'!$B$8</f>
        <v>29827.21</v>
      </c>
      <c r="E70" s="8">
        <f>'68'!$B$9</f>
        <v>308980.38</v>
      </c>
      <c r="F70" s="8">
        <f>'68'!$B$10</f>
        <v>97290</v>
      </c>
      <c r="G70" s="8">
        <f>'68'!$B$11</f>
        <v>80422.44</v>
      </c>
      <c r="H70" s="8">
        <f>'68'!$B$12</f>
        <v>16621.8</v>
      </c>
      <c r="I70" s="8">
        <f>'68'!$B$13</f>
        <v>0</v>
      </c>
      <c r="J70" s="8">
        <f>'68'!$B$14</f>
        <v>135824.57999999999</v>
      </c>
      <c r="K70" s="8">
        <f>'68'!$B$15</f>
        <v>2400</v>
      </c>
      <c r="L70" s="8">
        <f>'68'!$B$16</f>
        <v>174047.16</v>
      </c>
      <c r="M70" s="8">
        <f>'68'!$B$17</f>
        <v>40798.92</v>
      </c>
      <c r="N70" s="8">
        <f>'68'!$B$18</f>
        <v>0</v>
      </c>
      <c r="O70" s="8">
        <f>'68'!$B$19</f>
        <v>25788.06</v>
      </c>
      <c r="P70" s="8">
        <f>'68'!$B$20</f>
        <v>0</v>
      </c>
      <c r="Q70" s="8">
        <f>'68'!$B$21</f>
        <v>485745.46</v>
      </c>
      <c r="R70" s="8">
        <f>'68'!$B$22</f>
        <v>1437960.64</v>
      </c>
      <c r="S70" s="8">
        <f>'68'!$B$23</f>
        <v>29822.04</v>
      </c>
      <c r="T70" s="8">
        <f>'68'!$B$24</f>
        <v>92831.29</v>
      </c>
      <c r="U70" s="8">
        <f>'68'!$B$25</f>
        <v>0</v>
      </c>
      <c r="V70" s="8">
        <f>'68'!$B$26</f>
        <v>0</v>
      </c>
      <c r="W70" s="8">
        <f>'68'!$B$27</f>
        <v>0</v>
      </c>
      <c r="X70" s="65">
        <f t="shared" si="12"/>
        <v>3591230.38</v>
      </c>
      <c r="Y70" s="8">
        <f>'68'!$C$7</f>
        <v>601060.11</v>
      </c>
      <c r="Z70" s="8">
        <f>'68'!$C$8</f>
        <v>27979.84</v>
      </c>
      <c r="AA70" s="8">
        <f>'68'!$C$9</f>
        <v>293663.69</v>
      </c>
      <c r="AB70" s="8">
        <f>'68'!$C$10</f>
        <v>92308.18</v>
      </c>
      <c r="AC70" s="8">
        <f>'68'!$C$11</f>
        <v>76308.3</v>
      </c>
      <c r="AD70" s="8">
        <f>'68'!$C$12</f>
        <v>15805.65</v>
      </c>
      <c r="AE70" s="8">
        <f>'68'!$C$13</f>
        <v>0</v>
      </c>
      <c r="AF70" s="8">
        <f>'68'!$C$14</f>
        <v>124169.12</v>
      </c>
      <c r="AG70" s="8">
        <f>'68'!$C$15</f>
        <v>2400</v>
      </c>
      <c r="AH70" s="8">
        <f>'68'!$C$16</f>
        <v>164423.15</v>
      </c>
      <c r="AI70" s="8">
        <f>'68'!$C$17</f>
        <v>38372.42</v>
      </c>
      <c r="AJ70" s="8">
        <f>'68'!$C$18</f>
        <v>0</v>
      </c>
      <c r="AK70" s="8">
        <f>'68'!$C$19</f>
        <v>24359.41</v>
      </c>
      <c r="AL70" s="8">
        <f>'68'!$C$20</f>
        <v>0</v>
      </c>
      <c r="AM70" s="8">
        <f>'68'!$C$21</f>
        <v>471838.57</v>
      </c>
      <c r="AN70" s="8">
        <f>'68'!$C$22</f>
        <v>1302022.3899999999</v>
      </c>
      <c r="AO70" s="8">
        <f>'68'!$C$23</f>
        <v>28341.439999999999</v>
      </c>
      <c r="AP70" s="8">
        <f>'68'!$C$24</f>
        <v>87995.12</v>
      </c>
      <c r="AQ70" s="8">
        <f>'68'!$C$25</f>
        <v>0</v>
      </c>
      <c r="AR70" s="8">
        <f>'68'!$C$26</f>
        <v>0</v>
      </c>
      <c r="AS70" s="8">
        <f>'68'!$C$27</f>
        <v>0</v>
      </c>
      <c r="AT70" s="65">
        <f t="shared" si="13"/>
        <v>3351047.3899999992</v>
      </c>
      <c r="AU70" s="8">
        <f>'68'!$B$31</f>
        <v>656627.05000000005</v>
      </c>
      <c r="AV70" s="8">
        <f>'68'!$B$32</f>
        <v>104620.32</v>
      </c>
      <c r="AW70" s="8">
        <f>'68'!$B$33</f>
        <v>96798.24</v>
      </c>
      <c r="AX70" s="8">
        <f>'68'!$B$34</f>
        <v>102420.36</v>
      </c>
      <c r="AY70" s="8">
        <f>'68'!$B$35</f>
        <v>12710.88</v>
      </c>
      <c r="AZ70" s="8">
        <f>'68'!$B$36</f>
        <v>3911.04</v>
      </c>
      <c r="BA70" s="8">
        <f>'68'!$B$37</f>
        <v>29525.73</v>
      </c>
      <c r="BB70" s="8">
        <f>'68'!$B$38</f>
        <v>275622.18</v>
      </c>
      <c r="BC70" s="8">
        <f>'68'!$B$39</f>
        <v>23034.240000000002</v>
      </c>
      <c r="BD70" s="8">
        <f>'68'!$B$40</f>
        <v>7984.06</v>
      </c>
      <c r="BE70" s="8">
        <f>'68'!$B$41</f>
        <v>107353</v>
      </c>
      <c r="BF70" s="8">
        <f>'68'!$B$42</f>
        <v>97287.12</v>
      </c>
      <c r="BG70" s="8">
        <f>'68'!$B$43</f>
        <v>80420.759999999995</v>
      </c>
      <c r="BH70" s="8">
        <f>'68'!$B$46</f>
        <v>130308.02</v>
      </c>
      <c r="BI70" s="8">
        <f>'68'!$B$44</f>
        <v>16621.919999999998</v>
      </c>
      <c r="BJ70" s="8">
        <f>'68'!$B$45</f>
        <v>0</v>
      </c>
      <c r="BK70" s="8">
        <f>'68'!$B$47</f>
        <v>21065.52</v>
      </c>
      <c r="BL70" s="8">
        <f>'68'!$B$49</f>
        <v>40798.92</v>
      </c>
      <c r="BM70" s="8">
        <f>'68'!$B$48</f>
        <v>174041.28</v>
      </c>
      <c r="BN70" s="8">
        <f>'68'!$B$51</f>
        <v>25256.46</v>
      </c>
      <c r="BO70" s="8">
        <f>'68'!$B$58</f>
        <v>64116.12</v>
      </c>
      <c r="BP70" s="8">
        <f>'68'!$B$53</f>
        <v>784733.51</v>
      </c>
      <c r="BQ70" s="8">
        <f>'68'!$B$54</f>
        <v>6252.78</v>
      </c>
      <c r="BR70" s="8">
        <f>'68'!$B$55</f>
        <v>10852.99</v>
      </c>
      <c r="BS70" s="8">
        <f>'68'!$B$56</f>
        <v>1391200.99</v>
      </c>
      <c r="BT70" s="8">
        <f>'68'!$B$57</f>
        <v>12721.44</v>
      </c>
      <c r="BU70" s="8">
        <f>'68'!$B$52</f>
        <v>0</v>
      </c>
      <c r="BV70" s="8">
        <f>'68'!$B$50</f>
        <v>0</v>
      </c>
      <c r="BW70" s="8">
        <f>'68'!$B$59</f>
        <v>0</v>
      </c>
      <c r="BX70" s="8">
        <f>'68'!$B$60</f>
        <v>0</v>
      </c>
      <c r="BY70" s="8">
        <f>'68'!$B$61</f>
        <v>0</v>
      </c>
      <c r="BZ70" s="55"/>
      <c r="CA70" s="65">
        <f t="shared" si="14"/>
        <v>3589830.67</v>
      </c>
      <c r="CB70" s="65">
        <f t="shared" si="15"/>
        <v>-238783.28000000073</v>
      </c>
      <c r="CD70" s="9">
        <f>CB70-'68'!$B$65</f>
        <v>0</v>
      </c>
    </row>
    <row r="71" spans="1:82" ht="15" x14ac:dyDescent="0.25">
      <c r="A71" s="7">
        <v>69</v>
      </c>
      <c r="B71" s="54" t="s">
        <v>67</v>
      </c>
      <c r="C71" s="8">
        <f>'69'!$B$7</f>
        <v>1178735.8799999999</v>
      </c>
      <c r="D71" s="8">
        <f>'69'!$B$8</f>
        <v>161587.99</v>
      </c>
      <c r="E71" s="8">
        <f>'69'!$B$9</f>
        <v>575482.5</v>
      </c>
      <c r="F71" s="8">
        <f>'69'!$B$10</f>
        <v>181203.78</v>
      </c>
      <c r="G71" s="8">
        <f>'69'!$B$11</f>
        <v>141762.96</v>
      </c>
      <c r="H71" s="8">
        <f>'69'!$B$12</f>
        <v>30959.040000000001</v>
      </c>
      <c r="I71" s="8">
        <f>'69'!$B$13</f>
        <v>0</v>
      </c>
      <c r="J71" s="8">
        <f>'69'!$B$14</f>
        <v>176664.95999999999</v>
      </c>
      <c r="K71" s="8">
        <f>'69'!$B$15</f>
        <v>2400</v>
      </c>
      <c r="L71" s="8">
        <f>'69'!$B$16</f>
        <v>324163.8</v>
      </c>
      <c r="M71" s="8">
        <f>'69'!$B$17</f>
        <v>0</v>
      </c>
      <c r="N71" s="8">
        <f>'69'!$B$18</f>
        <v>0</v>
      </c>
      <c r="O71" s="8">
        <f>'69'!$B$19</f>
        <v>75827.320000000007</v>
      </c>
      <c r="P71" s="8">
        <f>'69'!$B$20</f>
        <v>0</v>
      </c>
      <c r="Q71" s="8">
        <f>'69'!$B$21</f>
        <v>559430.65</v>
      </c>
      <c r="R71" s="8">
        <f>'69'!$B$22</f>
        <v>1979902.52</v>
      </c>
      <c r="S71" s="8">
        <f>'69'!$B$23</f>
        <v>55546.559999999998</v>
      </c>
      <c r="T71" s="8">
        <f>'69'!$B$24</f>
        <v>90971.02</v>
      </c>
      <c r="U71" s="8">
        <f>'69'!$B$25</f>
        <v>87595.7</v>
      </c>
      <c r="V71" s="8">
        <f>'69'!$B$26</f>
        <v>195079.44</v>
      </c>
      <c r="W71" s="8">
        <f>'69'!$B$27</f>
        <v>0</v>
      </c>
      <c r="X71" s="65">
        <f t="shared" si="12"/>
        <v>5817314.1199999992</v>
      </c>
      <c r="Y71" s="8">
        <f>'69'!$C$7</f>
        <v>1174284.02</v>
      </c>
      <c r="Z71" s="8">
        <f>'69'!$C$8</f>
        <v>157118.28</v>
      </c>
      <c r="AA71" s="8">
        <f>'69'!$C$9</f>
        <v>573901.73</v>
      </c>
      <c r="AB71" s="8">
        <f>'69'!$C$10</f>
        <v>180358.15</v>
      </c>
      <c r="AC71" s="8">
        <f>'69'!$C$11</f>
        <v>140667.34</v>
      </c>
      <c r="AD71" s="8">
        <f>'69'!$C$12</f>
        <v>30904.77</v>
      </c>
      <c r="AE71" s="8">
        <f>'69'!$C$13</f>
        <v>0</v>
      </c>
      <c r="AF71" s="8">
        <f>'69'!$C$14</f>
        <v>172569.66</v>
      </c>
      <c r="AG71" s="8">
        <f>'69'!$C$15</f>
        <v>2400</v>
      </c>
      <c r="AH71" s="8">
        <f>'69'!$C$16</f>
        <v>321164.75</v>
      </c>
      <c r="AI71" s="8">
        <f>'69'!$C$17</f>
        <v>0</v>
      </c>
      <c r="AJ71" s="8">
        <f>'69'!$C$18</f>
        <v>0</v>
      </c>
      <c r="AK71" s="8">
        <f>'69'!$C$19</f>
        <v>74537.72</v>
      </c>
      <c r="AL71" s="8">
        <f>'69'!$C$20</f>
        <v>0</v>
      </c>
      <c r="AM71" s="8">
        <f>'69'!$C$21</f>
        <v>649046.47</v>
      </c>
      <c r="AN71" s="8">
        <f>'69'!$C$22</f>
        <v>2494057</v>
      </c>
      <c r="AO71" s="8">
        <f>'69'!$C$23</f>
        <v>55425.120000000003</v>
      </c>
      <c r="AP71" s="8">
        <f>'69'!$C$24</f>
        <v>108257.42</v>
      </c>
      <c r="AQ71" s="8">
        <f>'69'!$C$25</f>
        <v>87595.7</v>
      </c>
      <c r="AR71" s="8">
        <f>'69'!$C$26</f>
        <v>175396.65</v>
      </c>
      <c r="AS71" s="8">
        <f>'69'!$C$27</f>
        <v>0</v>
      </c>
      <c r="AT71" s="65">
        <f t="shared" si="13"/>
        <v>6397684.7800000012</v>
      </c>
      <c r="AU71" s="8">
        <f>'69'!$B$31</f>
        <v>1093459.6200000001</v>
      </c>
      <c r="AV71" s="8">
        <f>'69'!$B$32</f>
        <v>194859.84</v>
      </c>
      <c r="AW71" s="8">
        <f>'69'!$B$33</f>
        <v>180290.88</v>
      </c>
      <c r="AX71" s="8">
        <f>'69'!$B$34</f>
        <v>190762.32</v>
      </c>
      <c r="AY71" s="8">
        <f>'69'!$B$35</f>
        <v>23674.560000000001</v>
      </c>
      <c r="AZ71" s="8">
        <f>'69'!$B$36</f>
        <v>7284.48</v>
      </c>
      <c r="BA71" s="8">
        <f>'69'!$B$37</f>
        <v>15898.47</v>
      </c>
      <c r="BB71" s="8">
        <f>'69'!$B$38</f>
        <v>448573.55</v>
      </c>
      <c r="BC71" s="8">
        <f>'69'!$B$39</f>
        <v>7678.08</v>
      </c>
      <c r="BD71" s="8">
        <f>'69'!$B$40</f>
        <v>24437.439999999999</v>
      </c>
      <c r="BE71" s="8">
        <f>'69'!$B$41</f>
        <v>790473</v>
      </c>
      <c r="BF71" s="8">
        <f>'69'!$B$42</f>
        <v>181201.44</v>
      </c>
      <c r="BG71" s="8">
        <f>'69'!$B$43</f>
        <v>149787.12</v>
      </c>
      <c r="BH71" s="8">
        <f>'69'!$B$46</f>
        <v>165414.22</v>
      </c>
      <c r="BI71" s="8">
        <f>'69'!$B$44</f>
        <v>30959.040000000001</v>
      </c>
      <c r="BJ71" s="8">
        <f>'69'!$B$45</f>
        <v>0</v>
      </c>
      <c r="BK71" s="8">
        <f>'69'!$B$47</f>
        <v>27084.240000000002</v>
      </c>
      <c r="BL71" s="8">
        <f>'69'!$B$49</f>
        <v>0</v>
      </c>
      <c r="BM71" s="8">
        <f>'69'!$B$48</f>
        <v>324159.35999999999</v>
      </c>
      <c r="BN71" s="8">
        <f>'69'!$B$51</f>
        <v>81458.559999999998</v>
      </c>
      <c r="BO71" s="8">
        <f>'69'!$B$58</f>
        <v>41618.639999999999</v>
      </c>
      <c r="BP71" s="8">
        <f>'69'!$B$53</f>
        <v>697761.42</v>
      </c>
      <c r="BQ71" s="8">
        <f>'69'!$B$54</f>
        <v>33618.720000000001</v>
      </c>
      <c r="BR71" s="8">
        <f>'69'!$B$55</f>
        <v>58196.89</v>
      </c>
      <c r="BS71" s="8">
        <f>'69'!$B$56</f>
        <v>2033219.03</v>
      </c>
      <c r="BT71" s="8">
        <f>'69'!$B$57</f>
        <v>69772.38</v>
      </c>
      <c r="BU71" s="8">
        <f>'69'!$B$52</f>
        <v>0</v>
      </c>
      <c r="BV71" s="8">
        <f>'69'!$B$50</f>
        <v>0</v>
      </c>
      <c r="BW71" s="8">
        <f>'69'!$B$59</f>
        <v>0</v>
      </c>
      <c r="BX71" s="8">
        <f>'69'!$B$60</f>
        <v>23778.17</v>
      </c>
      <c r="BY71" s="8">
        <f>'69'!$B$61</f>
        <v>0</v>
      </c>
      <c r="BZ71" s="55"/>
      <c r="CA71" s="65">
        <f t="shared" si="14"/>
        <v>5640373.8600000003</v>
      </c>
      <c r="CB71" s="65">
        <f t="shared" si="15"/>
        <v>757310.92000000086</v>
      </c>
      <c r="CD71" s="9">
        <f>CB71-'69'!$B$65</f>
        <v>0</v>
      </c>
    </row>
    <row r="72" spans="1:82" ht="15" x14ac:dyDescent="0.25">
      <c r="A72" s="14">
        <v>70</v>
      </c>
      <c r="B72" s="54" t="s">
        <v>68</v>
      </c>
      <c r="C72" s="8">
        <f>'70'!$B$7</f>
        <v>633802.92000000004</v>
      </c>
      <c r="D72" s="8">
        <f>'70'!$B$8</f>
        <v>37425.14</v>
      </c>
      <c r="E72" s="8">
        <f>'70'!$B$9</f>
        <v>309434.7</v>
      </c>
      <c r="F72" s="8">
        <f>'70'!$B$10</f>
        <v>97432.62</v>
      </c>
      <c r="G72" s="8">
        <f>'70'!$B$11</f>
        <v>80541.72</v>
      </c>
      <c r="H72" s="8">
        <f>'70'!$B$12</f>
        <v>16647.240000000002</v>
      </c>
      <c r="I72" s="8">
        <f>'70'!$B$13</f>
        <v>0</v>
      </c>
      <c r="J72" s="8">
        <f>'70'!$B$14</f>
        <v>162568.14000000001</v>
      </c>
      <c r="K72" s="8">
        <f>'70'!$B$15</f>
        <v>2000</v>
      </c>
      <c r="L72" s="8">
        <f>'70'!$B$16</f>
        <v>174303</v>
      </c>
      <c r="M72" s="8">
        <f>'70'!$B$17</f>
        <v>41372.82</v>
      </c>
      <c r="N72" s="8">
        <f>'70'!$B$18</f>
        <v>0</v>
      </c>
      <c r="O72" s="8">
        <f>'70'!$B$19</f>
        <v>26159.58</v>
      </c>
      <c r="P72" s="8">
        <f>'70'!$B$20</f>
        <v>0</v>
      </c>
      <c r="Q72" s="8">
        <f>'70'!$B$21</f>
        <v>566246.13</v>
      </c>
      <c r="R72" s="8">
        <f>'70'!$B$22</f>
        <v>1503128.32</v>
      </c>
      <c r="S72" s="8">
        <f>'70'!$B$23</f>
        <v>29865.360000000001</v>
      </c>
      <c r="T72" s="8">
        <f>'70'!$B$24</f>
        <v>90694.77</v>
      </c>
      <c r="U72" s="8">
        <f>'70'!$B$25</f>
        <v>0</v>
      </c>
      <c r="V72" s="8">
        <f>'70'!$B$26</f>
        <v>0</v>
      </c>
      <c r="W72" s="8">
        <f>'70'!$B$27</f>
        <v>0</v>
      </c>
      <c r="X72" s="65">
        <f t="shared" si="12"/>
        <v>3771622.46</v>
      </c>
      <c r="Y72" s="8">
        <f>'70'!$C$7</f>
        <v>628747.67000000004</v>
      </c>
      <c r="Z72" s="8">
        <f>'70'!$C$8</f>
        <v>36585.879999999997</v>
      </c>
      <c r="AA72" s="8">
        <f>'70'!$C$9</f>
        <v>307086.34000000003</v>
      </c>
      <c r="AB72" s="8">
        <f>'70'!$C$10</f>
        <v>96614.6</v>
      </c>
      <c r="AC72" s="8">
        <f>'70'!$C$11</f>
        <v>79864.479999999996</v>
      </c>
      <c r="AD72" s="8">
        <f>'70'!$C$12</f>
        <v>16526.72</v>
      </c>
      <c r="AE72" s="8">
        <f>'70'!$C$13</f>
        <v>0</v>
      </c>
      <c r="AF72" s="8">
        <f>'70'!$C$14</f>
        <v>161728.31</v>
      </c>
      <c r="AG72" s="8">
        <f>'70'!$C$15</f>
        <v>2000</v>
      </c>
      <c r="AH72" s="8">
        <f>'70'!$C$16</f>
        <v>172464.2</v>
      </c>
      <c r="AI72" s="8">
        <f>'70'!$C$17</f>
        <v>40945.07</v>
      </c>
      <c r="AJ72" s="8">
        <f>'70'!$C$18</f>
        <v>0</v>
      </c>
      <c r="AK72" s="8">
        <f>'70'!$C$19</f>
        <v>26172.23</v>
      </c>
      <c r="AL72" s="8">
        <f>'70'!$C$20</f>
        <v>0</v>
      </c>
      <c r="AM72" s="8">
        <f>'70'!$C$21</f>
        <v>551695.55000000005</v>
      </c>
      <c r="AN72" s="8">
        <f>'70'!$C$22</f>
        <v>1491931.19</v>
      </c>
      <c r="AO72" s="8">
        <f>'70'!$C$23</f>
        <v>29643.81</v>
      </c>
      <c r="AP72" s="8">
        <f>'70'!$C$24</f>
        <v>86640.87</v>
      </c>
      <c r="AQ72" s="8">
        <f>'70'!$C$25</f>
        <v>0</v>
      </c>
      <c r="AR72" s="8">
        <f>'70'!$C$26</f>
        <v>0</v>
      </c>
      <c r="AS72" s="8">
        <f>'70'!$C$27</f>
        <v>0</v>
      </c>
      <c r="AT72" s="65">
        <f t="shared" si="13"/>
        <v>3728646.9200000004</v>
      </c>
      <c r="AU72" s="8">
        <f>'70'!$B$31</f>
        <v>654098.23</v>
      </c>
      <c r="AV72" s="8">
        <f>'70'!$B$32</f>
        <v>104774.39999999999</v>
      </c>
      <c r="AW72" s="8">
        <f>'70'!$B$33</f>
        <v>96940.800000000003</v>
      </c>
      <c r="AX72" s="8">
        <f>'70'!$B$34</f>
        <v>102571.2</v>
      </c>
      <c r="AY72" s="8">
        <f>'70'!$B$35</f>
        <v>12729.6</v>
      </c>
      <c r="AZ72" s="8">
        <f>'70'!$B$36</f>
        <v>3916.8</v>
      </c>
      <c r="BA72" s="8">
        <f>'70'!$B$37</f>
        <v>34068.15</v>
      </c>
      <c r="BB72" s="8">
        <f>'70'!$B$38</f>
        <v>275587.73</v>
      </c>
      <c r="BC72" s="8">
        <f>'70'!$B$39</f>
        <v>15356.16</v>
      </c>
      <c r="BD72" s="8">
        <f>'70'!$B$40</f>
        <v>8153.39</v>
      </c>
      <c r="BE72" s="8">
        <f>'70'!$B$41</f>
        <v>124124</v>
      </c>
      <c r="BF72" s="8">
        <f>'70'!$B$42</f>
        <v>97430.399999999994</v>
      </c>
      <c r="BG72" s="8">
        <f>'70'!$B$43</f>
        <v>80539.199999999997</v>
      </c>
      <c r="BH72" s="8">
        <f>'70'!$B$46</f>
        <v>130308.02</v>
      </c>
      <c r="BI72" s="8">
        <f>'70'!$B$44</f>
        <v>16646.400000000001</v>
      </c>
      <c r="BJ72" s="8">
        <f>'70'!$B$45</f>
        <v>0</v>
      </c>
      <c r="BK72" s="8">
        <f>'70'!$B$47</f>
        <v>15046.8</v>
      </c>
      <c r="BL72" s="8">
        <f>'70'!$B$49</f>
        <v>41372.82</v>
      </c>
      <c r="BM72" s="8">
        <f>'70'!$B$48</f>
        <v>174297.60000000001</v>
      </c>
      <c r="BN72" s="8">
        <f>'70'!$B$51</f>
        <v>25630.58</v>
      </c>
      <c r="BO72" s="8">
        <f>'70'!$B$58</f>
        <v>67140.12</v>
      </c>
      <c r="BP72" s="8">
        <f>'70'!$B$53</f>
        <v>647043.81999999995</v>
      </c>
      <c r="BQ72" s="8">
        <f>'70'!$B$54</f>
        <v>7827</v>
      </c>
      <c r="BR72" s="8">
        <f>'70'!$B$55</f>
        <v>13406.12</v>
      </c>
      <c r="BS72" s="8">
        <f>'70'!$B$56</f>
        <v>1423915.63</v>
      </c>
      <c r="BT72" s="8">
        <f>'70'!$B$57</f>
        <v>16192.02</v>
      </c>
      <c r="BU72" s="8">
        <f>'70'!$B$52</f>
        <v>0</v>
      </c>
      <c r="BV72" s="8">
        <f>'70'!$B$50</f>
        <v>0</v>
      </c>
      <c r="BW72" s="8">
        <f>'70'!$B$59</f>
        <v>0</v>
      </c>
      <c r="BX72" s="8">
        <f>'70'!$B$60</f>
        <v>0</v>
      </c>
      <c r="BY72" s="8">
        <f>'70'!$B$61</f>
        <v>0</v>
      </c>
      <c r="BZ72" s="55"/>
      <c r="CA72" s="65">
        <f t="shared" si="14"/>
        <v>3497593.6199999996</v>
      </c>
      <c r="CB72" s="65">
        <f t="shared" si="15"/>
        <v>231053.30000000075</v>
      </c>
      <c r="CD72" s="9">
        <f>CB72-'70'!$B$65</f>
        <v>0</v>
      </c>
    </row>
    <row r="73" spans="1:82" ht="15" x14ac:dyDescent="0.25">
      <c r="A73" s="7">
        <v>71</v>
      </c>
      <c r="B73" s="54" t="s">
        <v>69</v>
      </c>
      <c r="C73" s="8">
        <f>'71'!$B$7</f>
        <v>2348464.2599999998</v>
      </c>
      <c r="D73" s="8">
        <f>'71'!$B$8</f>
        <v>122785.78</v>
      </c>
      <c r="E73" s="8">
        <f>'71'!$B$9</f>
        <v>1146564</v>
      </c>
      <c r="F73" s="8">
        <f>'71'!$B$10</f>
        <v>361024.14</v>
      </c>
      <c r="G73" s="8">
        <f>'71'!$B$11</f>
        <v>298435.14</v>
      </c>
      <c r="H73" s="8">
        <f>'71'!$B$12</f>
        <v>61683.48</v>
      </c>
      <c r="I73" s="8">
        <f>'71'!$B$13</f>
        <v>0</v>
      </c>
      <c r="J73" s="8">
        <f>'71'!$B$14</f>
        <v>473890.95</v>
      </c>
      <c r="K73" s="8">
        <f>'71'!$B$15</f>
        <v>8400</v>
      </c>
      <c r="L73" s="8">
        <f>'71'!$B$16</f>
        <v>645849.84</v>
      </c>
      <c r="M73" s="8">
        <f>'71'!$B$17</f>
        <v>153298.5</v>
      </c>
      <c r="N73" s="8">
        <f>'71'!$B$18</f>
        <v>0</v>
      </c>
      <c r="O73" s="8">
        <f>'71'!$B$19</f>
        <v>130291.61</v>
      </c>
      <c r="P73" s="8">
        <f>'71'!$B$20</f>
        <v>0</v>
      </c>
      <c r="Q73" s="8">
        <f>'71'!$B$21</f>
        <v>1782950.63</v>
      </c>
      <c r="R73" s="8">
        <f>'71'!$B$22</f>
        <v>6136091.4699999997</v>
      </c>
      <c r="S73" s="8">
        <f>'71'!$B$23</f>
        <v>110667.72</v>
      </c>
      <c r="T73" s="8">
        <f>'71'!$B$24</f>
        <v>265653.69</v>
      </c>
      <c r="U73" s="8">
        <f>'71'!$B$25</f>
        <v>0</v>
      </c>
      <c r="V73" s="8">
        <f>'71'!$B$26</f>
        <v>0</v>
      </c>
      <c r="W73" s="8">
        <f>'71'!$B$27</f>
        <v>0</v>
      </c>
      <c r="X73" s="65">
        <f t="shared" si="12"/>
        <v>14046051.210000001</v>
      </c>
      <c r="Y73" s="8">
        <f>'71'!$C$7</f>
        <v>2293309.5699999998</v>
      </c>
      <c r="Z73" s="8">
        <f>'71'!$C$8</f>
        <v>115832.05</v>
      </c>
      <c r="AA73" s="8">
        <f>'71'!$C$9</f>
        <v>1123266.8999999999</v>
      </c>
      <c r="AB73" s="8">
        <f>'71'!$C$10</f>
        <v>351939.42</v>
      </c>
      <c r="AC73" s="8">
        <f>'71'!$C$11</f>
        <v>290981.82</v>
      </c>
      <c r="AD73" s="8">
        <f>'71'!$C$12</f>
        <v>60986.15</v>
      </c>
      <c r="AE73" s="8">
        <f>'71'!$C$13</f>
        <v>0</v>
      </c>
      <c r="AF73" s="8">
        <f>'71'!$C$14</f>
        <v>457159.7</v>
      </c>
      <c r="AG73" s="8">
        <f>'71'!$C$15</f>
        <v>8400</v>
      </c>
      <c r="AH73" s="8">
        <f>'71'!$C$16</f>
        <v>622422.07999999996</v>
      </c>
      <c r="AI73" s="8">
        <f>'71'!$C$17</f>
        <v>148682.62</v>
      </c>
      <c r="AJ73" s="8">
        <f>'71'!$C$18</f>
        <v>0</v>
      </c>
      <c r="AK73" s="8">
        <f>'71'!$C$19</f>
        <v>127343.61</v>
      </c>
      <c r="AL73" s="8">
        <f>'71'!$C$20</f>
        <v>0</v>
      </c>
      <c r="AM73" s="8">
        <f>'71'!$C$21</f>
        <v>1718360.37</v>
      </c>
      <c r="AN73" s="8">
        <f>'71'!$C$22</f>
        <v>5791865.25</v>
      </c>
      <c r="AO73" s="8">
        <f>'71'!$C$23</f>
        <v>108970.86</v>
      </c>
      <c r="AP73" s="8">
        <f>'71'!$C$24</f>
        <v>250357.12</v>
      </c>
      <c r="AQ73" s="8">
        <f>'71'!$C$25</f>
        <v>0</v>
      </c>
      <c r="AR73" s="8">
        <f>'71'!$C$26</f>
        <v>0</v>
      </c>
      <c r="AS73" s="8">
        <f>'71'!$C$27</f>
        <v>0</v>
      </c>
      <c r="AT73" s="65">
        <f t="shared" si="13"/>
        <v>13469877.519999998</v>
      </c>
      <c r="AU73" s="8">
        <f>'71'!$B$31</f>
        <v>2285200.5199999996</v>
      </c>
      <c r="AV73" s="8">
        <f>'71'!$B$32</f>
        <v>388281.59999999998</v>
      </c>
      <c r="AW73" s="8">
        <f>'71'!$B$33</f>
        <v>359251.20000000001</v>
      </c>
      <c r="AX73" s="8">
        <f>'71'!$B$34</f>
        <v>380116.8</v>
      </c>
      <c r="AY73" s="8">
        <f>'71'!$B$35</f>
        <v>47174.400000000001</v>
      </c>
      <c r="AZ73" s="8">
        <f>'71'!$B$36</f>
        <v>14515.2</v>
      </c>
      <c r="BA73" s="8">
        <f>'71'!$B$37</f>
        <v>86305.98</v>
      </c>
      <c r="BB73" s="8">
        <f>'71'!$B$38</f>
        <v>896618.64</v>
      </c>
      <c r="BC73" s="8">
        <f>'71'!$B$39</f>
        <v>76780.800000000003</v>
      </c>
      <c r="BD73" s="8">
        <f>'71'!$B$40</f>
        <v>36155.9</v>
      </c>
      <c r="BE73" s="8">
        <f>'71'!$B$41</f>
        <v>444228</v>
      </c>
      <c r="BF73" s="8">
        <f>'71'!$B$42</f>
        <v>361065.6</v>
      </c>
      <c r="BG73" s="8">
        <f>'71'!$B$43</f>
        <v>298468.8</v>
      </c>
      <c r="BH73" s="8">
        <f>'71'!$B$46</f>
        <v>454966.16</v>
      </c>
      <c r="BI73" s="8">
        <f>'71'!$B$44</f>
        <v>61689.599999999999</v>
      </c>
      <c r="BJ73" s="8">
        <f>'71'!$B$45</f>
        <v>0</v>
      </c>
      <c r="BK73" s="8">
        <f>'71'!$B$47</f>
        <v>0</v>
      </c>
      <c r="BL73" s="8">
        <f>'71'!$B$49</f>
        <v>153298.5</v>
      </c>
      <c r="BM73" s="8">
        <f>'71'!$B$48</f>
        <v>645926.40000000002</v>
      </c>
      <c r="BN73" s="8">
        <f>'71'!$B$51</f>
        <v>128145.43</v>
      </c>
      <c r="BO73" s="8">
        <f>'71'!$B$58</f>
        <v>57862.2</v>
      </c>
      <c r="BP73" s="8">
        <f>'71'!$B$53</f>
        <v>2171941.75</v>
      </c>
      <c r="BQ73" s="8">
        <f>'71'!$B$54</f>
        <v>25471.08</v>
      </c>
      <c r="BR73" s="8">
        <f>'71'!$B$55</f>
        <v>44146.720000000001</v>
      </c>
      <c r="BS73" s="8">
        <f>'71'!$B$56</f>
        <v>6062354.7199999997</v>
      </c>
      <c r="BT73" s="8">
        <f>'71'!$B$57</f>
        <v>53167.98</v>
      </c>
      <c r="BU73" s="8">
        <f>'71'!$B$52</f>
        <v>0</v>
      </c>
      <c r="BV73" s="8">
        <f>'71'!$B$50</f>
        <v>0</v>
      </c>
      <c r="BW73" s="8">
        <f>'71'!$B$59</f>
        <v>0</v>
      </c>
      <c r="BX73" s="8">
        <f>'71'!$B$60</f>
        <v>0</v>
      </c>
      <c r="BY73" s="8">
        <f>'71'!$B$61</f>
        <v>0</v>
      </c>
      <c r="BZ73" s="55"/>
      <c r="CA73" s="65">
        <f t="shared" si="14"/>
        <v>13125147.68</v>
      </c>
      <c r="CB73" s="65">
        <f t="shared" si="15"/>
        <v>344729.83999999799</v>
      </c>
      <c r="CD73" s="9">
        <f>CB73-'71'!$B$65</f>
        <v>0</v>
      </c>
    </row>
    <row r="74" spans="1:82" ht="15" x14ac:dyDescent="0.25">
      <c r="A74" s="14">
        <v>72</v>
      </c>
      <c r="B74" s="54" t="s">
        <v>70</v>
      </c>
      <c r="C74" s="8">
        <f>'72'!$B$7</f>
        <v>2272686.54</v>
      </c>
      <c r="D74" s="8">
        <f>'72'!$B$8</f>
        <v>151164.69</v>
      </c>
      <c r="E74" s="8">
        <f>'72'!$B$9</f>
        <v>1109570.58</v>
      </c>
      <c r="F74" s="8">
        <f>'72'!$B$10</f>
        <v>349374.24</v>
      </c>
      <c r="G74" s="8">
        <f>'72'!$B$11</f>
        <v>288804.24</v>
      </c>
      <c r="H74" s="8">
        <f>'72'!$B$12</f>
        <v>48990.96</v>
      </c>
      <c r="I74" s="8">
        <f>'72'!$B$13</f>
        <v>0</v>
      </c>
      <c r="J74" s="8">
        <f>'72'!$B$14</f>
        <v>474826.32</v>
      </c>
      <c r="K74" s="8">
        <f>'72'!$B$15</f>
        <v>8000</v>
      </c>
      <c r="L74" s="8">
        <f>'72'!$B$16</f>
        <v>625010.64</v>
      </c>
      <c r="M74" s="8">
        <f>'72'!$B$17</f>
        <v>148352.04</v>
      </c>
      <c r="N74" s="8">
        <f>'72'!$B$18</f>
        <v>0</v>
      </c>
      <c r="O74" s="8">
        <f>'72'!$B$19</f>
        <v>134239.53</v>
      </c>
      <c r="P74" s="8">
        <f>'72'!$B$20</f>
        <v>0</v>
      </c>
      <c r="Q74" s="8">
        <f>'72'!$B$21</f>
        <v>1754548.1</v>
      </c>
      <c r="R74" s="8">
        <f>'72'!$B$22</f>
        <v>5444369.9800000004</v>
      </c>
      <c r="S74" s="8">
        <f>'72'!$B$23</f>
        <v>107096.16</v>
      </c>
      <c r="T74" s="8">
        <f>'72'!$B$24</f>
        <v>274581.09999999998</v>
      </c>
      <c r="U74" s="8">
        <f>'72'!$B$25</f>
        <v>0</v>
      </c>
      <c r="V74" s="8">
        <f>'72'!$B$26</f>
        <v>0</v>
      </c>
      <c r="W74" s="8">
        <f>'72'!$B$27</f>
        <v>0</v>
      </c>
      <c r="X74" s="65">
        <f t="shared" si="12"/>
        <v>13191615.120000001</v>
      </c>
      <c r="Y74" s="8">
        <f>'72'!$C$7</f>
        <v>2302617</v>
      </c>
      <c r="Z74" s="8">
        <f>'72'!$C$8</f>
        <v>147870.01</v>
      </c>
      <c r="AA74" s="8">
        <f>'72'!$C$9</f>
        <v>1128409.6200000001</v>
      </c>
      <c r="AB74" s="8">
        <f>'72'!$C$10</f>
        <v>353078.77</v>
      </c>
      <c r="AC74" s="8">
        <f>'72'!$C$11</f>
        <v>292135.59999999998</v>
      </c>
      <c r="AD74" s="8">
        <f>'72'!$C$12</f>
        <v>51180.63</v>
      </c>
      <c r="AE74" s="8">
        <f>'72'!$C$13</f>
        <v>0</v>
      </c>
      <c r="AF74" s="8">
        <f>'72'!$C$14</f>
        <v>472812.54</v>
      </c>
      <c r="AG74" s="8">
        <f>'72'!$C$15</f>
        <v>8000</v>
      </c>
      <c r="AH74" s="8">
        <f>'72'!$C$16</f>
        <v>622606.12</v>
      </c>
      <c r="AI74" s="8">
        <f>'72'!$C$17</f>
        <v>149191.54</v>
      </c>
      <c r="AJ74" s="8">
        <f>'72'!$C$18</f>
        <v>0</v>
      </c>
      <c r="AK74" s="8">
        <f>'72'!$C$19</f>
        <v>135737.64000000001</v>
      </c>
      <c r="AL74" s="8">
        <f>'72'!$C$20</f>
        <v>0</v>
      </c>
      <c r="AM74" s="8">
        <f>'72'!$C$21</f>
        <v>1835115.89</v>
      </c>
      <c r="AN74" s="8">
        <f>'72'!$C$22</f>
        <v>5449183.5099999998</v>
      </c>
      <c r="AO74" s="8">
        <f>'72'!$C$23</f>
        <v>109520.96000000001</v>
      </c>
      <c r="AP74" s="8">
        <f>'72'!$C$24</f>
        <v>290781.28999999998</v>
      </c>
      <c r="AQ74" s="8">
        <f>'72'!$C$25</f>
        <v>0</v>
      </c>
      <c r="AR74" s="8">
        <f>'72'!$C$26</f>
        <v>0</v>
      </c>
      <c r="AS74" s="8">
        <f>'72'!$C$27</f>
        <v>0</v>
      </c>
      <c r="AT74" s="65">
        <f t="shared" si="13"/>
        <v>13348241.119999999</v>
      </c>
      <c r="AU74" s="8">
        <f>'72'!$B$31</f>
        <v>2239114.92</v>
      </c>
      <c r="AV74" s="8">
        <f>'72'!$B$32</f>
        <v>375698.4</v>
      </c>
      <c r="AW74" s="8">
        <f>'72'!$B$33</f>
        <v>347608.8</v>
      </c>
      <c r="AX74" s="8">
        <f>'72'!$B$34</f>
        <v>367798.2</v>
      </c>
      <c r="AY74" s="8">
        <f>'72'!$B$35</f>
        <v>45645.599999999999</v>
      </c>
      <c r="AZ74" s="8">
        <f>'72'!$B$36</f>
        <v>14044.8</v>
      </c>
      <c r="BA74" s="8">
        <f>'72'!$B$37</f>
        <v>102204.45</v>
      </c>
      <c r="BB74" s="8">
        <f>'72'!$B$38</f>
        <v>868415.65</v>
      </c>
      <c r="BC74" s="8">
        <f>'72'!$B$39</f>
        <v>76780.800000000003</v>
      </c>
      <c r="BD74" s="8">
        <f>'72'!$B$40</f>
        <v>40918.22</v>
      </c>
      <c r="BE74" s="8">
        <f>'72'!$B$41</f>
        <v>351641</v>
      </c>
      <c r="BF74" s="8">
        <f>'72'!$B$42</f>
        <v>349364.4</v>
      </c>
      <c r="BG74" s="8">
        <f>'72'!$B$43</f>
        <v>288796.2</v>
      </c>
      <c r="BH74" s="8">
        <f>'72'!$B$46</f>
        <v>456078.1</v>
      </c>
      <c r="BI74" s="8">
        <f>'72'!$B$44</f>
        <v>44908.38</v>
      </c>
      <c r="BJ74" s="8">
        <f>'72'!$B$45</f>
        <v>0</v>
      </c>
      <c r="BK74" s="8">
        <f>'72'!$B$47</f>
        <v>0</v>
      </c>
      <c r="BL74" s="8">
        <f>'72'!$B$49</f>
        <v>148352.04</v>
      </c>
      <c r="BM74" s="8">
        <f>'72'!$B$48</f>
        <v>624993.6</v>
      </c>
      <c r="BN74" s="8">
        <f>'72'!$B$51</f>
        <v>132878.93</v>
      </c>
      <c r="BO74" s="8">
        <f>'72'!$B$58</f>
        <v>57862.2</v>
      </c>
      <c r="BP74" s="8">
        <f>'72'!$B$53</f>
        <v>1951247.21</v>
      </c>
      <c r="BQ74" s="8">
        <f>'72'!$B$54</f>
        <v>31485.24</v>
      </c>
      <c r="BR74" s="8">
        <f>'72'!$B$55</f>
        <v>53985.21</v>
      </c>
      <c r="BS74" s="8">
        <f>'72'!$B$56</f>
        <v>5416284.4699999997</v>
      </c>
      <c r="BT74" s="8">
        <f>'72'!$B$57</f>
        <v>65694.240000000005</v>
      </c>
      <c r="BU74" s="8">
        <f>'72'!$B$52</f>
        <v>0</v>
      </c>
      <c r="BV74" s="8">
        <f>'72'!$B$50</f>
        <v>0</v>
      </c>
      <c r="BW74" s="8">
        <f>'72'!$B$59</f>
        <v>0</v>
      </c>
      <c r="BX74" s="8">
        <f>'72'!$B$60</f>
        <v>0</v>
      </c>
      <c r="BY74" s="8">
        <f>'72'!$B$61</f>
        <v>0</v>
      </c>
      <c r="BZ74" s="55"/>
      <c r="CA74" s="65">
        <f t="shared" si="14"/>
        <v>12061521.449999999</v>
      </c>
      <c r="CB74" s="65">
        <f t="shared" si="15"/>
        <v>1286719.67</v>
      </c>
      <c r="CD74" s="9">
        <f>CB74-'72'!$B$65</f>
        <v>0</v>
      </c>
    </row>
    <row r="75" spans="1:82" ht="15" x14ac:dyDescent="0.25">
      <c r="A75" s="7">
        <v>73</v>
      </c>
      <c r="B75" s="54" t="s">
        <v>71</v>
      </c>
      <c r="C75" s="8">
        <f>'73'!$B$7</f>
        <v>1354382.64</v>
      </c>
      <c r="D75" s="8">
        <f>'73'!$B$8</f>
        <v>77148.289999999994</v>
      </c>
      <c r="E75" s="8">
        <f>'73'!$B$9</f>
        <v>661235.46</v>
      </c>
      <c r="F75" s="8">
        <f>'73'!$B$10</f>
        <v>208206.42</v>
      </c>
      <c r="G75" s="8">
        <f>'73'!$B$11</f>
        <v>172110.72</v>
      </c>
      <c r="H75" s="8">
        <f>'73'!$B$12</f>
        <v>35572.559999999998</v>
      </c>
      <c r="I75" s="8">
        <f>'73'!$B$13</f>
        <v>0</v>
      </c>
      <c r="J75" s="8">
        <f>'73'!$B$14</f>
        <v>271531.08</v>
      </c>
      <c r="K75" s="8">
        <f>'73'!$B$15</f>
        <v>4800</v>
      </c>
      <c r="L75" s="8">
        <f>'73'!$B$16</f>
        <v>372467.4</v>
      </c>
      <c r="M75" s="8">
        <f>'73'!$B$17</f>
        <v>88408.5</v>
      </c>
      <c r="N75" s="8">
        <f>'73'!$B$18</f>
        <v>0</v>
      </c>
      <c r="O75" s="8">
        <f>'73'!$B$19</f>
        <v>90256.12</v>
      </c>
      <c r="P75" s="8">
        <f>'73'!$B$20</f>
        <v>0</v>
      </c>
      <c r="Q75" s="8">
        <f>'73'!$B$21</f>
        <v>988388.06</v>
      </c>
      <c r="R75" s="8">
        <f>'73'!$B$22</f>
        <v>2735341.74</v>
      </c>
      <c r="S75" s="8">
        <f>'73'!$B$23</f>
        <v>63822.48</v>
      </c>
      <c r="T75" s="8">
        <f>'73'!$B$24</f>
        <v>164504.03</v>
      </c>
      <c r="U75" s="8">
        <f>'73'!$B$25</f>
        <v>0</v>
      </c>
      <c r="V75" s="8">
        <f>'73'!$B$26</f>
        <v>0</v>
      </c>
      <c r="W75" s="8">
        <f>'73'!$B$27</f>
        <v>0</v>
      </c>
      <c r="X75" s="65">
        <f t="shared" si="12"/>
        <v>7288175.5000000009</v>
      </c>
      <c r="Y75" s="8">
        <f>'73'!$C$7</f>
        <v>1275639.18</v>
      </c>
      <c r="Z75" s="8">
        <f>'73'!$C$8</f>
        <v>70844.83</v>
      </c>
      <c r="AA75" s="8">
        <f>'73'!$C$9</f>
        <v>624026.11</v>
      </c>
      <c r="AB75" s="8">
        <f>'73'!$C$10</f>
        <v>195900.99</v>
      </c>
      <c r="AC75" s="8">
        <f>'73'!$C$11</f>
        <v>161954.78</v>
      </c>
      <c r="AD75" s="8">
        <f>'73'!$C$12</f>
        <v>33788.620000000003</v>
      </c>
      <c r="AE75" s="8">
        <f>'73'!$C$13</f>
        <v>0</v>
      </c>
      <c r="AF75" s="8">
        <f>'73'!$C$14</f>
        <v>252801.2</v>
      </c>
      <c r="AG75" s="8">
        <f>'73'!$C$15</f>
        <v>4800</v>
      </c>
      <c r="AH75" s="8">
        <f>'73'!$C$16</f>
        <v>348046.66</v>
      </c>
      <c r="AI75" s="8">
        <f>'73'!$C$17</f>
        <v>82767.61</v>
      </c>
      <c r="AJ75" s="8">
        <f>'73'!$C$18</f>
        <v>0</v>
      </c>
      <c r="AK75" s="8">
        <f>'73'!$C$19</f>
        <v>84786.67</v>
      </c>
      <c r="AL75" s="8">
        <f>'73'!$C$20</f>
        <v>1055.7</v>
      </c>
      <c r="AM75" s="8">
        <f>'73'!$C$21</f>
        <v>920618.82</v>
      </c>
      <c r="AN75" s="8">
        <f>'73'!$C$22</f>
        <v>2546947.2000000002</v>
      </c>
      <c r="AO75" s="8">
        <f>'73'!$C$23</f>
        <v>60471.35</v>
      </c>
      <c r="AP75" s="8">
        <f>'73'!$C$24</f>
        <v>129679.61</v>
      </c>
      <c r="AQ75" s="8">
        <f>'73'!$C$25</f>
        <v>0</v>
      </c>
      <c r="AR75" s="8">
        <f>'73'!$C$26</f>
        <v>0</v>
      </c>
      <c r="AS75" s="8">
        <f>'73'!$C$27</f>
        <v>0</v>
      </c>
      <c r="AT75" s="65">
        <f t="shared" si="13"/>
        <v>6794129.330000001</v>
      </c>
      <c r="AU75" s="8">
        <f>'73'!$B$31</f>
        <v>1316267.9900000002</v>
      </c>
      <c r="AV75" s="8">
        <f>'73'!$B$32</f>
        <v>223903.92</v>
      </c>
      <c r="AW75" s="8">
        <f>'73'!$B$33</f>
        <v>207163.44</v>
      </c>
      <c r="AX75" s="8">
        <f>'73'!$B$34</f>
        <v>219195.66</v>
      </c>
      <c r="AY75" s="8">
        <f>'73'!$B$35</f>
        <v>27203.279999999999</v>
      </c>
      <c r="AZ75" s="8">
        <f>'73'!$B$36</f>
        <v>8370.24</v>
      </c>
      <c r="BA75" s="8">
        <f>'73'!$B$37</f>
        <v>34068.15</v>
      </c>
      <c r="BB75" s="8">
        <f>'73'!$B$38</f>
        <v>511529.45</v>
      </c>
      <c r="BC75" s="8">
        <f>'73'!$B$39</f>
        <v>53746.559999999998</v>
      </c>
      <c r="BD75" s="8">
        <f>'73'!$B$40</f>
        <v>31087.29</v>
      </c>
      <c r="BE75" s="8">
        <f>'73'!$B$41</f>
        <v>268212</v>
      </c>
      <c r="BF75" s="8">
        <f>'73'!$B$42</f>
        <v>208209.72</v>
      </c>
      <c r="BG75" s="8">
        <f>'73'!$B$43</f>
        <v>172113.06</v>
      </c>
      <c r="BH75" s="8">
        <f>'73'!$B$46</f>
        <v>249426.4</v>
      </c>
      <c r="BI75" s="8">
        <f>'73'!$B$44</f>
        <v>35573.519999999997</v>
      </c>
      <c r="BJ75" s="8">
        <f>'73'!$B$45</f>
        <v>0</v>
      </c>
      <c r="BK75" s="8">
        <f>'73'!$B$47</f>
        <v>0</v>
      </c>
      <c r="BL75" s="8">
        <f>'73'!$B$49</f>
        <v>88408.5</v>
      </c>
      <c r="BM75" s="8">
        <f>'73'!$B$48</f>
        <v>372475.68</v>
      </c>
      <c r="BN75" s="8">
        <f>'73'!$B$51</f>
        <v>88397.92</v>
      </c>
      <c r="BO75" s="8">
        <f>'73'!$B$58</f>
        <v>60145.68</v>
      </c>
      <c r="BP75" s="8">
        <f>'73'!$B$53</f>
        <v>1307706.9099999999</v>
      </c>
      <c r="BQ75" s="8">
        <f>'73'!$B$54</f>
        <v>15967.86</v>
      </c>
      <c r="BR75" s="8">
        <f>'73'!$B$55</f>
        <v>27738.89</v>
      </c>
      <c r="BS75" s="8">
        <f>'73'!$B$56</f>
        <v>2622547.1800000002</v>
      </c>
      <c r="BT75" s="8">
        <f>'73'!$B$57</f>
        <v>33441.54</v>
      </c>
      <c r="BU75" s="8">
        <f>'73'!$B$52</f>
        <v>0</v>
      </c>
      <c r="BV75" s="8">
        <f>'73'!$B$50</f>
        <v>0</v>
      </c>
      <c r="BW75" s="8">
        <f>'73'!$B$59</f>
        <v>0</v>
      </c>
      <c r="BX75" s="8">
        <f>'73'!$B$60</f>
        <v>0</v>
      </c>
      <c r="BY75" s="8">
        <f>'73'!$B$61</f>
        <v>0</v>
      </c>
      <c r="BZ75" s="55"/>
      <c r="CA75" s="65">
        <f t="shared" si="14"/>
        <v>6789484.5600000005</v>
      </c>
      <c r="CB75" s="65">
        <f t="shared" si="15"/>
        <v>4644.7700000004843</v>
      </c>
      <c r="CD75" s="9">
        <f>CB75-'73'!$B$65</f>
        <v>0</v>
      </c>
    </row>
    <row r="76" spans="1:82" ht="15" x14ac:dyDescent="0.25">
      <c r="A76" s="14">
        <v>74</v>
      </c>
      <c r="B76" s="54" t="s">
        <v>72</v>
      </c>
      <c r="C76" s="8">
        <f>'74'!$B$7</f>
        <v>1097400.18</v>
      </c>
      <c r="D76" s="8">
        <f>'74'!$B$8</f>
        <v>141719.59</v>
      </c>
      <c r="E76" s="8">
        <f>'74'!$B$9</f>
        <v>535771.62</v>
      </c>
      <c r="F76" s="8">
        <f>'74'!$B$10</f>
        <v>168700.14</v>
      </c>
      <c r="G76" s="8">
        <f>'74'!$B$11</f>
        <v>139454.1</v>
      </c>
      <c r="H76" s="8">
        <f>'74'!$B$12</f>
        <v>0</v>
      </c>
      <c r="I76" s="8">
        <f>'74'!$B$13</f>
        <v>0</v>
      </c>
      <c r="J76" s="8">
        <f>'74'!$B$14</f>
        <v>259422.66</v>
      </c>
      <c r="K76" s="8">
        <f>'74'!$B$15</f>
        <v>0</v>
      </c>
      <c r="L76" s="8">
        <f>'74'!$B$16</f>
        <v>301797</v>
      </c>
      <c r="M76" s="8">
        <f>'74'!$B$17</f>
        <v>0</v>
      </c>
      <c r="N76" s="8">
        <f>'74'!$B$18</f>
        <v>0</v>
      </c>
      <c r="O76" s="8">
        <f>'74'!$B$19</f>
        <v>97203.19</v>
      </c>
      <c r="P76" s="8">
        <f>'74'!$B$20</f>
        <v>0</v>
      </c>
      <c r="Q76" s="8">
        <f>'74'!$B$21</f>
        <v>835794.02</v>
      </c>
      <c r="R76" s="8">
        <f>'74'!$B$22</f>
        <v>2782774.79</v>
      </c>
      <c r="S76" s="8">
        <f>'74'!$B$23</f>
        <v>51711.24</v>
      </c>
      <c r="T76" s="8">
        <f>'74'!$B$24</f>
        <v>123419.7</v>
      </c>
      <c r="U76" s="8">
        <f>'74'!$B$25</f>
        <v>47644.41</v>
      </c>
      <c r="V76" s="8">
        <f>'74'!$B$26</f>
        <v>30536.1</v>
      </c>
      <c r="W76" s="8">
        <f>'74'!$B$27</f>
        <v>0</v>
      </c>
      <c r="X76" s="65">
        <f t="shared" si="12"/>
        <v>6613348.7400000012</v>
      </c>
      <c r="Y76" s="8">
        <f>'74'!$C$7</f>
        <v>1103979.42</v>
      </c>
      <c r="Z76" s="8">
        <f>'74'!$C$8</f>
        <v>137537.87</v>
      </c>
      <c r="AA76" s="8">
        <f>'74'!$C$9</f>
        <v>540956.48</v>
      </c>
      <c r="AB76" s="8">
        <f>'74'!$C$10</f>
        <v>169307.08</v>
      </c>
      <c r="AC76" s="8">
        <f>'74'!$C$11</f>
        <v>140099.28</v>
      </c>
      <c r="AD76" s="8">
        <f>'74'!$C$12</f>
        <v>0</v>
      </c>
      <c r="AE76" s="8">
        <f>'74'!$C$13</f>
        <v>1028.8399999999999</v>
      </c>
      <c r="AF76" s="8">
        <f>'74'!$C$14</f>
        <v>257497.19</v>
      </c>
      <c r="AG76" s="8">
        <f>'74'!$C$15</f>
        <v>0</v>
      </c>
      <c r="AH76" s="8">
        <f>'74'!$C$16</f>
        <v>298664.5</v>
      </c>
      <c r="AI76" s="8">
        <f>'74'!$C$17</f>
        <v>0</v>
      </c>
      <c r="AJ76" s="8">
        <f>'74'!$C$18</f>
        <v>0</v>
      </c>
      <c r="AK76" s="8">
        <f>'74'!$C$19</f>
        <v>96393.39</v>
      </c>
      <c r="AL76" s="8">
        <f>'74'!$C$20</f>
        <v>0</v>
      </c>
      <c r="AM76" s="8">
        <f>'74'!$C$21</f>
        <v>830028.35</v>
      </c>
      <c r="AN76" s="8">
        <f>'74'!$C$22</f>
        <v>2768325.22</v>
      </c>
      <c r="AO76" s="8">
        <f>'74'!$C$23</f>
        <v>52521.16</v>
      </c>
      <c r="AP76" s="8">
        <f>'74'!$C$24</f>
        <v>113986.98</v>
      </c>
      <c r="AQ76" s="8">
        <f>'74'!$C$25</f>
        <v>47644.41</v>
      </c>
      <c r="AR76" s="8">
        <f>'74'!$C$26</f>
        <v>28885.02</v>
      </c>
      <c r="AS76" s="8">
        <f>'74'!$C$27</f>
        <v>0</v>
      </c>
      <c r="AT76" s="65">
        <f t="shared" si="13"/>
        <v>6586855.1900000013</v>
      </c>
      <c r="AU76" s="8">
        <f>'74'!$B$31</f>
        <v>1247636.17</v>
      </c>
      <c r="AV76" s="8">
        <f>'74'!$B$32</f>
        <v>181429.2</v>
      </c>
      <c r="AW76" s="8">
        <f>'74'!$B$33</f>
        <v>167864.4</v>
      </c>
      <c r="AX76" s="8">
        <f>'74'!$B$34</f>
        <v>177614.1</v>
      </c>
      <c r="AY76" s="8">
        <f>'74'!$B$35</f>
        <v>22042.799999999999</v>
      </c>
      <c r="AZ76" s="8">
        <f>'74'!$B$36</f>
        <v>6782.4</v>
      </c>
      <c r="BA76" s="8">
        <f>'74'!$B$37</f>
        <v>22712.1</v>
      </c>
      <c r="BB76" s="8">
        <f>'74'!$B$38</f>
        <v>638738.68999999994</v>
      </c>
      <c r="BC76" s="8">
        <f>'74'!$B$39</f>
        <v>0</v>
      </c>
      <c r="BD76" s="8">
        <f>'74'!$B$40</f>
        <v>30452.48</v>
      </c>
      <c r="BE76" s="8">
        <f>'74'!$B$41</f>
        <v>441482</v>
      </c>
      <c r="BF76" s="8">
        <f>'74'!$B$42</f>
        <v>168712.2</v>
      </c>
      <c r="BG76" s="8">
        <f>'74'!$B$43</f>
        <v>139463.1</v>
      </c>
      <c r="BH76" s="8">
        <f>'74'!$B$46</f>
        <v>237148.46</v>
      </c>
      <c r="BI76" s="8">
        <f>'74'!$B$44</f>
        <v>0</v>
      </c>
      <c r="BJ76" s="8">
        <f>'74'!$B$45</f>
        <v>0</v>
      </c>
      <c r="BK76" s="8">
        <f>'74'!$B$47</f>
        <v>33102.959999999999</v>
      </c>
      <c r="BL76" s="8">
        <f>'74'!$B$49</f>
        <v>0</v>
      </c>
      <c r="BM76" s="8">
        <f>'74'!$B$48</f>
        <v>301816.8</v>
      </c>
      <c r="BN76" s="8">
        <f>'74'!$B$51</f>
        <v>98939.56</v>
      </c>
      <c r="BO76" s="8">
        <f>'74'!$B$58</f>
        <v>55235.519999999997</v>
      </c>
      <c r="BP76" s="8">
        <f>'74'!$B$53</f>
        <v>1021286.95</v>
      </c>
      <c r="BQ76" s="8">
        <f>'74'!$B$54</f>
        <v>29518.92</v>
      </c>
      <c r="BR76" s="8">
        <f>'74'!$B$55</f>
        <v>50995.57</v>
      </c>
      <c r="BS76" s="8">
        <f>'74'!$B$56</f>
        <v>2733803.05</v>
      </c>
      <c r="BT76" s="8">
        <f>'74'!$B$57</f>
        <v>61205.1</v>
      </c>
      <c r="BU76" s="8">
        <f>'74'!$B$52</f>
        <v>0</v>
      </c>
      <c r="BV76" s="8">
        <f>'74'!$B$50</f>
        <v>0</v>
      </c>
      <c r="BW76" s="8">
        <f>'74'!$B$59</f>
        <v>0</v>
      </c>
      <c r="BX76" s="8">
        <f>'74'!$B$60</f>
        <v>38634.5</v>
      </c>
      <c r="BY76" s="8">
        <f>'74'!$B$61</f>
        <v>0</v>
      </c>
      <c r="BZ76" s="55"/>
      <c r="CA76" s="65">
        <f t="shared" si="14"/>
        <v>6517261.2699999996</v>
      </c>
      <c r="CB76" s="65">
        <f t="shared" si="15"/>
        <v>69593.920000001788</v>
      </c>
      <c r="CD76" s="9">
        <f>CB76-'74'!$B$65</f>
        <v>0</v>
      </c>
    </row>
    <row r="77" spans="1:82" ht="15" x14ac:dyDescent="0.25">
      <c r="A77" s="7">
        <v>75</v>
      </c>
      <c r="B77" s="54" t="s">
        <v>73</v>
      </c>
      <c r="C77" s="8">
        <f>'75'!$B$7</f>
        <v>4474024.8600000003</v>
      </c>
      <c r="D77" s="8">
        <f>'75'!$B$8</f>
        <v>708315</v>
      </c>
      <c r="E77" s="8">
        <f>'75'!$B$9</f>
        <v>2184308.9700000002</v>
      </c>
      <c r="F77" s="8">
        <f>'75'!$B$10</f>
        <v>687779.1</v>
      </c>
      <c r="G77" s="8">
        <f>'75'!$B$11</f>
        <v>568542.81000000006</v>
      </c>
      <c r="H77" s="8">
        <f>'75'!$B$12</f>
        <v>117510.69</v>
      </c>
      <c r="I77" s="8">
        <f>'75'!$B$13</f>
        <v>0</v>
      </c>
      <c r="J77" s="8">
        <f>'75'!$B$14</f>
        <v>863653.38</v>
      </c>
      <c r="K77" s="8">
        <f>'75'!$B$15</f>
        <v>12000</v>
      </c>
      <c r="L77" s="8">
        <f>'75'!$B$16</f>
        <v>1225464.75</v>
      </c>
      <c r="M77" s="8">
        <f>'75'!$B$17</f>
        <v>0</v>
      </c>
      <c r="N77" s="8">
        <f>'75'!$B$18</f>
        <v>0</v>
      </c>
      <c r="O77" s="8">
        <f>'75'!$B$19</f>
        <v>404540.78</v>
      </c>
      <c r="P77" s="8">
        <f>'75'!$B$20</f>
        <v>0</v>
      </c>
      <c r="Q77" s="8">
        <f>'75'!$B$21</f>
        <v>3451565.06</v>
      </c>
      <c r="R77" s="8">
        <f>'75'!$B$22</f>
        <v>11982452.51</v>
      </c>
      <c r="S77" s="8">
        <f>'75'!$B$23</f>
        <v>210831.35999999999</v>
      </c>
      <c r="T77" s="8">
        <f>'75'!$B$24</f>
        <v>743277.16</v>
      </c>
      <c r="U77" s="8">
        <f>'75'!$B$25</f>
        <v>3936.22</v>
      </c>
      <c r="V77" s="8">
        <f>'75'!$B$26</f>
        <v>17417.8</v>
      </c>
      <c r="W77" s="8">
        <f>'75'!$B$27</f>
        <v>0</v>
      </c>
      <c r="X77" s="65">
        <f t="shared" si="12"/>
        <v>27655620.449999999</v>
      </c>
      <c r="Y77" s="8">
        <f>'75'!$C$7</f>
        <v>4383840.57</v>
      </c>
      <c r="Z77" s="8">
        <f>'75'!$C$8</f>
        <v>667148.29</v>
      </c>
      <c r="AA77" s="8">
        <f>'75'!$C$9</f>
        <v>2147447.09</v>
      </c>
      <c r="AB77" s="8">
        <f>'75'!$C$10</f>
        <v>672674.69</v>
      </c>
      <c r="AC77" s="8">
        <f>'75'!$C$11</f>
        <v>556321.94999999995</v>
      </c>
      <c r="AD77" s="8">
        <f>'75'!$C$12</f>
        <v>116657.29</v>
      </c>
      <c r="AE77" s="8">
        <f>'75'!$C$13</f>
        <v>3488.38</v>
      </c>
      <c r="AF77" s="8">
        <f>'75'!$C$14</f>
        <v>826986.11</v>
      </c>
      <c r="AG77" s="8">
        <f>'75'!$C$15</f>
        <v>12000</v>
      </c>
      <c r="AH77" s="8">
        <f>'75'!$C$16</f>
        <v>1183061.24</v>
      </c>
      <c r="AI77" s="8">
        <f>'75'!$C$17</f>
        <v>0</v>
      </c>
      <c r="AJ77" s="8">
        <f>'75'!$C$18</f>
        <v>8149.8</v>
      </c>
      <c r="AK77" s="8">
        <f>'75'!$C$19</f>
        <v>408097.71</v>
      </c>
      <c r="AL77" s="8">
        <f>'75'!$C$20</f>
        <v>0</v>
      </c>
      <c r="AM77" s="8">
        <f>'75'!$C$21</f>
        <v>3331209.92</v>
      </c>
      <c r="AN77" s="8">
        <f>'75'!$C$22</f>
        <v>11594429.85</v>
      </c>
      <c r="AO77" s="8">
        <f>'75'!$C$23</f>
        <v>207753.29</v>
      </c>
      <c r="AP77" s="8">
        <f>'75'!$C$24</f>
        <v>661509.44999999995</v>
      </c>
      <c r="AQ77" s="8">
        <f>'75'!$C$25</f>
        <v>2557.92</v>
      </c>
      <c r="AR77" s="8">
        <f>'75'!$C$26</f>
        <v>12903.22</v>
      </c>
      <c r="AS77" s="8">
        <f>'75'!$C$27</f>
        <v>0</v>
      </c>
      <c r="AT77" s="65">
        <f t="shared" si="13"/>
        <v>26796236.77</v>
      </c>
      <c r="AU77" s="8">
        <f>'75'!$B$31</f>
        <v>4680179.9200000009</v>
      </c>
      <c r="AV77" s="8">
        <f>'75'!$B$32</f>
        <v>739609.68</v>
      </c>
      <c r="AW77" s="8">
        <f>'75'!$B$33</f>
        <v>684311.76</v>
      </c>
      <c r="AX77" s="8">
        <f>'75'!$B$34</f>
        <v>724057.14</v>
      </c>
      <c r="AY77" s="8">
        <f>'75'!$B$35</f>
        <v>89859.12</v>
      </c>
      <c r="AZ77" s="8">
        <f>'75'!$B$36</f>
        <v>27648.959999999999</v>
      </c>
      <c r="BA77" s="8">
        <f>'75'!$B$37</f>
        <v>104475.66</v>
      </c>
      <c r="BB77" s="8">
        <f>'75'!$B$38</f>
        <v>2216221.3199999998</v>
      </c>
      <c r="BC77" s="8">
        <f>'75'!$B$39</f>
        <v>0</v>
      </c>
      <c r="BD77" s="8">
        <f>'75'!$B$40</f>
        <v>93996.28</v>
      </c>
      <c r="BE77" s="8">
        <f>'75'!$B$41</f>
        <v>4201959</v>
      </c>
      <c r="BF77" s="8">
        <f>'75'!$B$42</f>
        <v>687767.88</v>
      </c>
      <c r="BG77" s="8">
        <f>'75'!$B$43</f>
        <v>568531.74</v>
      </c>
      <c r="BH77" s="8">
        <f>'75'!$B$46</f>
        <v>787813.46</v>
      </c>
      <c r="BI77" s="8">
        <f>'75'!$B$44</f>
        <v>117508.08</v>
      </c>
      <c r="BJ77" s="8">
        <f>'75'!$B$45</f>
        <v>0</v>
      </c>
      <c r="BK77" s="8">
        <f>'75'!$B$47</f>
        <v>102318.24</v>
      </c>
      <c r="BL77" s="8">
        <f>'75'!$B$49</f>
        <v>0</v>
      </c>
      <c r="BM77" s="8">
        <f>'75'!$B$48</f>
        <v>1230378.72</v>
      </c>
      <c r="BN77" s="8">
        <f>'75'!$B$51</f>
        <v>405216.36</v>
      </c>
      <c r="BO77" s="8">
        <f>'75'!$B$58</f>
        <v>147535.07999999999</v>
      </c>
      <c r="BP77" s="8">
        <f>'75'!$B$53</f>
        <v>3673511.27</v>
      </c>
      <c r="BQ77" s="8">
        <f>'75'!$B$54</f>
        <v>146193.18</v>
      </c>
      <c r="BR77" s="8">
        <f>'75'!$B$55</f>
        <v>259110.72</v>
      </c>
      <c r="BS77" s="8">
        <f>'75'!$B$56</f>
        <v>11389083.939999999</v>
      </c>
      <c r="BT77" s="8">
        <f>'75'!$B$57</f>
        <v>303011.09999999998</v>
      </c>
      <c r="BU77" s="8">
        <f>'75'!$B$52</f>
        <v>0</v>
      </c>
      <c r="BV77" s="8">
        <f>'75'!$B$50</f>
        <v>0</v>
      </c>
      <c r="BW77" s="8">
        <f>'75'!$B$59</f>
        <v>0</v>
      </c>
      <c r="BX77" s="8">
        <f>'75'!$B$60</f>
        <v>0</v>
      </c>
      <c r="BY77" s="8">
        <f>'75'!$B$61</f>
        <v>0</v>
      </c>
      <c r="BZ77" s="55"/>
      <c r="CA77" s="65">
        <f t="shared" si="14"/>
        <v>27991803.690000005</v>
      </c>
      <c r="CB77" s="65">
        <f t="shared" si="15"/>
        <v>-1195566.9200000055</v>
      </c>
      <c r="CD77" s="9">
        <f>CB77-'75'!$B$65</f>
        <v>0</v>
      </c>
    </row>
    <row r="78" spans="1:82" ht="15" x14ac:dyDescent="0.25">
      <c r="A78" s="14">
        <v>76</v>
      </c>
      <c r="B78" s="54" t="s">
        <v>74</v>
      </c>
      <c r="C78" s="8">
        <f>'76'!$B$7</f>
        <v>6817835.8600000003</v>
      </c>
      <c r="D78" s="8">
        <f>'76'!$B$8</f>
        <v>1071192.19</v>
      </c>
      <c r="E78" s="8">
        <f>'76'!$B$9</f>
        <v>3328601.97</v>
      </c>
      <c r="F78" s="8">
        <f>'76'!$B$10</f>
        <v>1048088.1</v>
      </c>
      <c r="G78" s="8">
        <f>'76'!$B$11</f>
        <v>866388.13</v>
      </c>
      <c r="H78" s="8">
        <f>'76'!$B$12</f>
        <v>152301.76000000001</v>
      </c>
      <c r="I78" s="8">
        <f>'76'!$B$13</f>
        <v>0</v>
      </c>
      <c r="J78" s="8">
        <f>'76'!$B$14</f>
        <v>1705865.62</v>
      </c>
      <c r="K78" s="8">
        <f>'76'!$B$15</f>
        <v>137200</v>
      </c>
      <c r="L78" s="8">
        <f>'76'!$B$16</f>
        <v>1875011.72</v>
      </c>
      <c r="M78" s="8">
        <f>'76'!$B$17</f>
        <v>0</v>
      </c>
      <c r="N78" s="8">
        <f>'76'!$B$18</f>
        <v>0</v>
      </c>
      <c r="O78" s="8">
        <f>'76'!$B$19</f>
        <v>660029.17000000004</v>
      </c>
      <c r="P78" s="8">
        <f>'76'!$B$20</f>
        <v>0</v>
      </c>
      <c r="Q78" s="8">
        <f>'76'!$B$21</f>
        <v>5360513.0999999996</v>
      </c>
      <c r="R78" s="8">
        <f>'76'!$B$22</f>
        <v>19753662.620000001</v>
      </c>
      <c r="S78" s="8">
        <f>'76'!$B$23</f>
        <v>321280.11</v>
      </c>
      <c r="T78" s="8">
        <f>'76'!$B$24</f>
        <v>903936.37</v>
      </c>
      <c r="U78" s="8">
        <f>'76'!$B$25</f>
        <v>29181.68</v>
      </c>
      <c r="V78" s="8">
        <f>'76'!$B$26</f>
        <v>6349.38</v>
      </c>
      <c r="W78" s="8">
        <f>'76'!$B$27</f>
        <v>0</v>
      </c>
      <c r="X78" s="65">
        <f t="shared" si="12"/>
        <v>44037437.780000009</v>
      </c>
      <c r="Y78" s="8">
        <f>'76'!$C$7</f>
        <v>6765288.9900000002</v>
      </c>
      <c r="Z78" s="8">
        <f>'76'!$C$8</f>
        <v>1026999.04</v>
      </c>
      <c r="AA78" s="8">
        <f>'76'!$C$9</f>
        <v>3313967.49</v>
      </c>
      <c r="AB78" s="8">
        <f>'76'!$C$10</f>
        <v>1038335.54</v>
      </c>
      <c r="AC78" s="8">
        <f>'76'!$C$11</f>
        <v>858188.65</v>
      </c>
      <c r="AD78" s="8">
        <f>'76'!$C$12</f>
        <v>154368.74</v>
      </c>
      <c r="AE78" s="8">
        <f>'76'!$C$13</f>
        <v>4500.7700000000004</v>
      </c>
      <c r="AF78" s="8">
        <f>'76'!$C$14</f>
        <v>1667095.68</v>
      </c>
      <c r="AG78" s="8">
        <f>'76'!$C$15</f>
        <v>119200</v>
      </c>
      <c r="AH78" s="8">
        <f>'76'!$C$16</f>
        <v>1837334.22</v>
      </c>
      <c r="AI78" s="8">
        <f>'76'!$C$17</f>
        <v>0</v>
      </c>
      <c r="AJ78" s="8">
        <f>'76'!$C$18</f>
        <v>0</v>
      </c>
      <c r="AK78" s="8">
        <f>'76'!$C$19</f>
        <v>679521.43</v>
      </c>
      <c r="AL78" s="8">
        <f>'76'!$C$20</f>
        <v>0</v>
      </c>
      <c r="AM78" s="8">
        <f>'76'!$C$21</f>
        <v>5171661.95</v>
      </c>
      <c r="AN78" s="8">
        <f>'76'!$C$22</f>
        <v>18997089.18</v>
      </c>
      <c r="AO78" s="8">
        <f>'76'!$C$23</f>
        <v>320616.39</v>
      </c>
      <c r="AP78" s="8">
        <f>'76'!$C$24</f>
        <v>765124.51</v>
      </c>
      <c r="AQ78" s="8">
        <f>'76'!$C$25</f>
        <v>29181.68</v>
      </c>
      <c r="AR78" s="8">
        <f>'76'!$C$26</f>
        <v>6349.38</v>
      </c>
      <c r="AS78" s="8">
        <f>'76'!$C$27</f>
        <v>0</v>
      </c>
      <c r="AT78" s="65">
        <f t="shared" si="13"/>
        <v>42754823.639999993</v>
      </c>
      <c r="AU78" s="8">
        <f>'76'!$B$31</f>
        <v>7026615.0900000008</v>
      </c>
      <c r="AV78" s="8">
        <f>'76'!$B$32</f>
        <v>1127249.28</v>
      </c>
      <c r="AW78" s="8">
        <f>'76'!$B$33</f>
        <v>1042968.96</v>
      </c>
      <c r="AX78" s="8">
        <f>'76'!$B$34</f>
        <v>1103545.44</v>
      </c>
      <c r="AY78" s="8">
        <f>'76'!$B$35</f>
        <v>136955.51999999999</v>
      </c>
      <c r="AZ78" s="8">
        <f>'76'!$B$36</f>
        <v>42140.160000000003</v>
      </c>
      <c r="BA78" s="8">
        <f>'76'!$B$37</f>
        <v>111289.29</v>
      </c>
      <c r="BB78" s="8">
        <f>'76'!$B$38</f>
        <v>3294940.9</v>
      </c>
      <c r="BC78" s="8">
        <f>'76'!$B$39</f>
        <v>0</v>
      </c>
      <c r="BD78" s="8">
        <f>'76'!$B$40</f>
        <v>167525.54</v>
      </c>
      <c r="BE78" s="8">
        <f>'76'!$B$41</f>
        <v>5052543</v>
      </c>
      <c r="BF78" s="8">
        <f>'76'!$B$42</f>
        <v>1048236.48</v>
      </c>
      <c r="BG78" s="8">
        <f>'76'!$B$43</f>
        <v>866507.04</v>
      </c>
      <c r="BH78" s="8">
        <f>'76'!$B$46</f>
        <v>1540730.68</v>
      </c>
      <c r="BI78" s="8">
        <f>'76'!$B$44</f>
        <v>152042.64000000001</v>
      </c>
      <c r="BJ78" s="8">
        <f>'76'!$B$45</f>
        <v>0</v>
      </c>
      <c r="BK78" s="8">
        <f>'76'!$B$47</f>
        <v>60187.199999999997</v>
      </c>
      <c r="BL78" s="8">
        <f>'76'!$B$49</f>
        <v>0</v>
      </c>
      <c r="BM78" s="8">
        <f>'76'!$B$48</f>
        <v>1875237.12</v>
      </c>
      <c r="BN78" s="8">
        <f>'76'!$B$51</f>
        <v>605702.07999999996</v>
      </c>
      <c r="BO78" s="8">
        <f>'76'!$B$58</f>
        <v>187930.04</v>
      </c>
      <c r="BP78" s="8">
        <f>'76'!$B$53</f>
        <v>5882206.2000000002</v>
      </c>
      <c r="BQ78" s="8">
        <f>'76'!$B$54</f>
        <v>222716.04</v>
      </c>
      <c r="BR78" s="8">
        <f>'76'!$B$55</f>
        <v>386261.29</v>
      </c>
      <c r="BS78" s="8">
        <f>'76'!$B$56</f>
        <v>19545293.440000001</v>
      </c>
      <c r="BT78" s="8">
        <f>'76'!$B$57</f>
        <v>462214.86</v>
      </c>
      <c r="BU78" s="8">
        <f>'76'!$B$52</f>
        <v>0</v>
      </c>
      <c r="BV78" s="8">
        <f>'76'!$B$50</f>
        <v>0</v>
      </c>
      <c r="BW78" s="8">
        <f>'76'!$B$59</f>
        <v>0</v>
      </c>
      <c r="BX78" s="8">
        <f>'76'!$B$60</f>
        <v>8405.2199999999993</v>
      </c>
      <c r="BY78" s="8">
        <f>'76'!$B$61</f>
        <v>0</v>
      </c>
      <c r="BZ78" s="55"/>
      <c r="CA78" s="65">
        <f t="shared" si="14"/>
        <v>43851636.229999997</v>
      </c>
      <c r="CB78" s="65">
        <f t="shared" si="15"/>
        <v>-1096812.5900000036</v>
      </c>
      <c r="CD78" s="9">
        <f>CB78-'76'!$B$65</f>
        <v>0</v>
      </c>
    </row>
    <row r="79" spans="1:82" ht="15" x14ac:dyDescent="0.25">
      <c r="A79" s="7">
        <v>77</v>
      </c>
      <c r="B79" s="54" t="s">
        <v>75</v>
      </c>
      <c r="C79" s="8">
        <f>'77'!$B$7</f>
        <v>1201476.21</v>
      </c>
      <c r="D79" s="8">
        <f>'77'!$B$8</f>
        <v>82224.12</v>
      </c>
      <c r="E79" s="8">
        <f>'77'!$B$9</f>
        <v>586583.6</v>
      </c>
      <c r="F79" s="8">
        <f>'77'!$B$10</f>
        <v>184699.56</v>
      </c>
      <c r="G79" s="8">
        <f>'77'!$B$11</f>
        <v>152678.92000000001</v>
      </c>
      <c r="H79" s="8">
        <f>'77'!$B$12</f>
        <v>31556.75</v>
      </c>
      <c r="I79" s="8">
        <f>'77'!$B$13</f>
        <v>0</v>
      </c>
      <c r="J79" s="8">
        <f>'77'!$B$14</f>
        <v>250904.79</v>
      </c>
      <c r="K79" s="8">
        <f>'77'!$B$15</f>
        <v>1200</v>
      </c>
      <c r="L79" s="8">
        <f>'77'!$B$16</f>
        <v>330417.76</v>
      </c>
      <c r="M79" s="8">
        <f>'77'!$B$17</f>
        <v>0</v>
      </c>
      <c r="N79" s="8">
        <f>'77'!$B$18</f>
        <v>0</v>
      </c>
      <c r="O79" s="8">
        <f>'77'!$B$19</f>
        <v>189945.32</v>
      </c>
      <c r="P79" s="8">
        <f>'77'!$B$20</f>
        <v>0</v>
      </c>
      <c r="Q79" s="8">
        <f>'77'!$B$21</f>
        <v>1979493.61</v>
      </c>
      <c r="R79" s="8">
        <f>'77'!$B$22</f>
        <v>3701378.91</v>
      </c>
      <c r="S79" s="8">
        <f>'77'!$B$23</f>
        <v>56616.52</v>
      </c>
      <c r="T79" s="8">
        <f>'77'!$B$24</f>
        <v>0</v>
      </c>
      <c r="U79" s="8">
        <f>'77'!$B$25</f>
        <v>51690.31</v>
      </c>
      <c r="V79" s="8">
        <f>'77'!$B$26</f>
        <v>45509.04</v>
      </c>
      <c r="W79" s="8">
        <f>'77'!$B$27</f>
        <v>0</v>
      </c>
      <c r="X79" s="65">
        <f t="shared" si="12"/>
        <v>8846375.4199999999</v>
      </c>
      <c r="Y79" s="8">
        <f>'77'!$C$7</f>
        <v>1130564.97</v>
      </c>
      <c r="Z79" s="8">
        <f>'77'!$C$8</f>
        <v>74654.990000000005</v>
      </c>
      <c r="AA79" s="8">
        <f>'77'!$C$9</f>
        <v>553911.91</v>
      </c>
      <c r="AB79" s="8">
        <f>'77'!$C$10</f>
        <v>173391.48</v>
      </c>
      <c r="AC79" s="8">
        <f>'77'!$C$11</f>
        <v>143359.31</v>
      </c>
      <c r="AD79" s="8">
        <f>'77'!$C$12</f>
        <v>30115.49</v>
      </c>
      <c r="AE79" s="8">
        <f>'77'!$C$13</f>
        <v>717.31</v>
      </c>
      <c r="AF79" s="8">
        <f>'77'!$C$14</f>
        <v>228091.28</v>
      </c>
      <c r="AG79" s="8">
        <f>'77'!$C$15</f>
        <v>1200</v>
      </c>
      <c r="AH79" s="8">
        <f>'77'!$C$16</f>
        <v>305991.09999999998</v>
      </c>
      <c r="AI79" s="8">
        <f>'77'!$C$17</f>
        <v>0</v>
      </c>
      <c r="AJ79" s="8">
        <f>'77'!$C$18</f>
        <v>0</v>
      </c>
      <c r="AK79" s="8">
        <f>'77'!$C$19</f>
        <v>178670.19</v>
      </c>
      <c r="AL79" s="8">
        <f>'77'!$C$20</f>
        <v>0</v>
      </c>
      <c r="AM79" s="8">
        <f>'77'!$C$21</f>
        <v>1835574.92</v>
      </c>
      <c r="AN79" s="8">
        <f>'77'!$C$22</f>
        <v>3362331.9</v>
      </c>
      <c r="AO79" s="8">
        <f>'77'!$C$23</f>
        <v>53697.34</v>
      </c>
      <c r="AP79" s="8">
        <f>'77'!$C$24</f>
        <v>0</v>
      </c>
      <c r="AQ79" s="8">
        <f>'77'!$C$25</f>
        <v>51690.31</v>
      </c>
      <c r="AR79" s="8">
        <f>'77'!$C$26</f>
        <v>44093.91</v>
      </c>
      <c r="AS79" s="8">
        <f>'77'!$C$27</f>
        <v>0</v>
      </c>
      <c r="AT79" s="65">
        <f t="shared" si="13"/>
        <v>8168056.4099999992</v>
      </c>
      <c r="AU79" s="8">
        <f>'77'!$B$31</f>
        <v>1394544.09</v>
      </c>
      <c r="AV79" s="8">
        <f>'77'!$B$32</f>
        <v>198609.12</v>
      </c>
      <c r="AW79" s="8">
        <f>'77'!$B$33</f>
        <v>183759.84</v>
      </c>
      <c r="AX79" s="8">
        <f>'77'!$B$34</f>
        <v>194432.76</v>
      </c>
      <c r="AY79" s="8">
        <f>'77'!$B$35</f>
        <v>24130.080000000002</v>
      </c>
      <c r="AZ79" s="8">
        <f>'77'!$B$36</f>
        <v>7424.64</v>
      </c>
      <c r="BA79" s="8">
        <f>'77'!$B$37</f>
        <v>22712.1</v>
      </c>
      <c r="BB79" s="8">
        <f>'77'!$B$38</f>
        <v>739178.98</v>
      </c>
      <c r="BC79" s="8">
        <f>'77'!$B$39</f>
        <v>0</v>
      </c>
      <c r="BD79" s="8">
        <f>'77'!$B$40</f>
        <v>24296.57</v>
      </c>
      <c r="BE79" s="8">
        <f>'77'!$B$41</f>
        <v>226470</v>
      </c>
      <c r="BF79" s="8">
        <f>'77'!$B$42</f>
        <v>184687.92</v>
      </c>
      <c r="BG79" s="8">
        <f>'77'!$B$43</f>
        <v>152669.16</v>
      </c>
      <c r="BH79" s="8">
        <f>'77'!$B$46</f>
        <v>234662.09</v>
      </c>
      <c r="BI79" s="8">
        <f>'77'!$B$44</f>
        <v>31554.720000000001</v>
      </c>
      <c r="BJ79" s="8">
        <f>'77'!$B$45</f>
        <v>0</v>
      </c>
      <c r="BK79" s="8">
        <f>'77'!$B$47</f>
        <v>16049.92</v>
      </c>
      <c r="BL79" s="8">
        <f>'77'!$B$49</f>
        <v>0</v>
      </c>
      <c r="BM79" s="8">
        <f>'77'!$B$48</f>
        <v>330396.48</v>
      </c>
      <c r="BN79" s="8">
        <f>'77'!$B$51</f>
        <v>187178.06</v>
      </c>
      <c r="BO79" s="8">
        <f>'77'!$B$58</f>
        <v>45212.4</v>
      </c>
      <c r="BP79" s="8">
        <f>'77'!$B$53</f>
        <v>1272191.8</v>
      </c>
      <c r="BQ79" s="8">
        <f>'77'!$B$54</f>
        <v>17249.54</v>
      </c>
      <c r="BR79" s="8">
        <f>'77'!$B$55</f>
        <v>29341.27</v>
      </c>
      <c r="BS79" s="8">
        <f>'77'!$B$56</f>
        <v>2942885.2</v>
      </c>
      <c r="BT79" s="8">
        <f>'77'!$B$57</f>
        <v>35633.31</v>
      </c>
      <c r="BU79" s="8">
        <f>'77'!$B$52</f>
        <v>0</v>
      </c>
      <c r="BV79" s="8">
        <f>'77'!$B$50</f>
        <v>0</v>
      </c>
      <c r="BW79" s="8">
        <f>'77'!$B$59</f>
        <v>0</v>
      </c>
      <c r="BX79" s="8">
        <f>'77'!$B$60</f>
        <v>34487.699999999997</v>
      </c>
      <c r="BY79" s="8">
        <f>'77'!$B$61</f>
        <v>0</v>
      </c>
      <c r="BZ79" s="55"/>
      <c r="CA79" s="65">
        <f t="shared" si="14"/>
        <v>7052989.54</v>
      </c>
      <c r="CB79" s="65">
        <f t="shared" si="15"/>
        <v>1115066.8699999992</v>
      </c>
      <c r="CD79" s="9">
        <f>CB79-'77'!$B$65</f>
        <v>0</v>
      </c>
    </row>
    <row r="80" spans="1:82" ht="15" x14ac:dyDescent="0.25">
      <c r="A80" s="14">
        <v>78</v>
      </c>
      <c r="B80" s="54" t="s">
        <v>76</v>
      </c>
      <c r="C80" s="8">
        <f>'78'!$B$7</f>
        <v>854339.16</v>
      </c>
      <c r="D80" s="8">
        <f>'78'!$B$8</f>
        <v>123885.38</v>
      </c>
      <c r="E80" s="8">
        <f>'78'!$B$9</f>
        <v>417105.9</v>
      </c>
      <c r="F80" s="8">
        <f>'78'!$B$10</f>
        <v>131335.38</v>
      </c>
      <c r="G80" s="8">
        <f>'78'!$B$11</f>
        <v>108566.28</v>
      </c>
      <c r="H80" s="8">
        <f>'78'!$B$12</f>
        <v>22438.44</v>
      </c>
      <c r="I80" s="8">
        <f>'78'!$B$13</f>
        <v>0</v>
      </c>
      <c r="J80" s="8">
        <f>'78'!$B$14</f>
        <v>160908.20000000001</v>
      </c>
      <c r="K80" s="8">
        <f>'78'!$B$15</f>
        <v>2000</v>
      </c>
      <c r="L80" s="8">
        <f>'78'!$B$16</f>
        <v>234952.74</v>
      </c>
      <c r="M80" s="8">
        <f>'78'!$B$17</f>
        <v>0</v>
      </c>
      <c r="N80" s="8">
        <f>'78'!$B$18</f>
        <v>0</v>
      </c>
      <c r="O80" s="8">
        <f>'78'!$B$19</f>
        <v>100084.03</v>
      </c>
      <c r="P80" s="8">
        <f>'78'!$B$20</f>
        <v>0</v>
      </c>
      <c r="Q80" s="8">
        <f>'78'!$B$21</f>
        <v>614481.42000000004</v>
      </c>
      <c r="R80" s="8">
        <f>'78'!$B$22</f>
        <v>2100318.04</v>
      </c>
      <c r="S80" s="8">
        <f>'78'!$B$23</f>
        <v>40259.4</v>
      </c>
      <c r="T80" s="8">
        <f>'78'!$B$24</f>
        <v>102540.87</v>
      </c>
      <c r="U80" s="8">
        <f>'78'!$B$25</f>
        <v>0</v>
      </c>
      <c r="V80" s="8">
        <f>'78'!$B$26</f>
        <v>0</v>
      </c>
      <c r="W80" s="8">
        <f>'78'!$B$27</f>
        <v>0</v>
      </c>
      <c r="X80" s="65">
        <f t="shared" si="12"/>
        <v>5013215.24</v>
      </c>
      <c r="Y80" s="8">
        <f>'78'!$C$7</f>
        <v>839666.45</v>
      </c>
      <c r="Z80" s="8">
        <f>'78'!$C$8</f>
        <v>120000.82</v>
      </c>
      <c r="AA80" s="8">
        <f>'78'!$C$9</f>
        <v>410098.71</v>
      </c>
      <c r="AB80" s="8">
        <f>'78'!$C$10</f>
        <v>129031.3</v>
      </c>
      <c r="AC80" s="8">
        <f>'78'!$C$11</f>
        <v>106665.88</v>
      </c>
      <c r="AD80" s="8">
        <f>'78'!$C$12</f>
        <v>22079.119999999999</v>
      </c>
      <c r="AE80" s="8">
        <f>'78'!$C$13</f>
        <v>57.28</v>
      </c>
      <c r="AF80" s="8">
        <f>'78'!$C$14</f>
        <v>158729.43</v>
      </c>
      <c r="AG80" s="8">
        <f>'78'!$C$15</f>
        <v>2000</v>
      </c>
      <c r="AH80" s="8">
        <f>'78'!$C$16</f>
        <v>230381.2</v>
      </c>
      <c r="AI80" s="8">
        <f>'78'!$C$17</f>
        <v>0</v>
      </c>
      <c r="AJ80" s="8">
        <f>'78'!$C$18</f>
        <v>0</v>
      </c>
      <c r="AK80" s="8">
        <f>'78'!$C$19</f>
        <v>101598.9</v>
      </c>
      <c r="AL80" s="8">
        <f>'78'!$C$20</f>
        <v>0.82</v>
      </c>
      <c r="AM80" s="8">
        <f>'78'!$C$21</f>
        <v>596236.26</v>
      </c>
      <c r="AN80" s="8">
        <f>'78'!$C$22</f>
        <v>1996204.38</v>
      </c>
      <c r="AO80" s="8">
        <f>'78'!$C$23</f>
        <v>39592.58</v>
      </c>
      <c r="AP80" s="8">
        <f>'78'!$C$24</f>
        <v>91728.35</v>
      </c>
      <c r="AQ80" s="8">
        <f>'78'!$C$25</f>
        <v>0</v>
      </c>
      <c r="AR80" s="8">
        <f>'78'!$C$26</f>
        <v>0</v>
      </c>
      <c r="AS80" s="8">
        <f>'78'!$C$27</f>
        <v>0</v>
      </c>
      <c r="AT80" s="65">
        <f t="shared" si="13"/>
        <v>4844071.4799999995</v>
      </c>
      <c r="AU80" s="8">
        <f>'78'!$B$31</f>
        <v>955846.25</v>
      </c>
      <c r="AV80" s="8">
        <f>'78'!$B$32</f>
        <v>141240</v>
      </c>
      <c r="AW80" s="8">
        <f>'78'!$B$33</f>
        <v>130680</v>
      </c>
      <c r="AX80" s="8">
        <f>'78'!$B$34</f>
        <v>138270</v>
      </c>
      <c r="AY80" s="8">
        <f>'78'!$B$35</f>
        <v>17160</v>
      </c>
      <c r="AZ80" s="8">
        <f>'78'!$B$36</f>
        <v>5280</v>
      </c>
      <c r="BA80" s="8">
        <f>'78'!$B$37</f>
        <v>15898.47</v>
      </c>
      <c r="BB80" s="8">
        <f>'78'!$B$38</f>
        <v>491014.48</v>
      </c>
      <c r="BC80" s="8">
        <f>'78'!$B$39</f>
        <v>0</v>
      </c>
      <c r="BD80" s="8">
        <f>'78'!$B$40</f>
        <v>16303.3</v>
      </c>
      <c r="BE80" s="8">
        <f>'78'!$B$41</f>
        <v>954291</v>
      </c>
      <c r="BF80" s="8">
        <f>'78'!$B$42</f>
        <v>131340</v>
      </c>
      <c r="BG80" s="8">
        <f>'78'!$B$43</f>
        <v>108570</v>
      </c>
      <c r="BH80" s="8">
        <f>'78'!$B$46</f>
        <v>178505.3</v>
      </c>
      <c r="BI80" s="8">
        <f>'78'!$B$44</f>
        <v>22440</v>
      </c>
      <c r="BJ80" s="8">
        <f>'78'!$B$45</f>
        <v>0</v>
      </c>
      <c r="BK80" s="8">
        <f>'78'!$B$47</f>
        <v>16049.92</v>
      </c>
      <c r="BL80" s="8">
        <f>'78'!$B$49</f>
        <v>0</v>
      </c>
      <c r="BM80" s="8">
        <f>'78'!$B$48</f>
        <v>234960</v>
      </c>
      <c r="BN80" s="8">
        <f>'78'!$B$51</f>
        <v>94999.9</v>
      </c>
      <c r="BO80" s="8">
        <f>'78'!$B$58</f>
        <v>47995.08</v>
      </c>
      <c r="BP80" s="8">
        <f>'78'!$B$53</f>
        <v>657527.71</v>
      </c>
      <c r="BQ80" s="8">
        <f>'78'!$B$54</f>
        <v>25833.599999999999</v>
      </c>
      <c r="BR80" s="8">
        <f>'78'!$B$55</f>
        <v>44573.36</v>
      </c>
      <c r="BS80" s="8">
        <f>'78'!$B$56</f>
        <v>2047156.63</v>
      </c>
      <c r="BT80" s="8">
        <f>'78'!$B$57</f>
        <v>53478.42</v>
      </c>
      <c r="BU80" s="8">
        <f>'78'!$B$52</f>
        <v>0</v>
      </c>
      <c r="BV80" s="8">
        <f>'78'!$B$50</f>
        <v>0</v>
      </c>
      <c r="BW80" s="8">
        <f>'78'!$B$59</f>
        <v>0</v>
      </c>
      <c r="BX80" s="8">
        <f>'78'!$B$60</f>
        <v>0</v>
      </c>
      <c r="BY80" s="8">
        <f>'78'!$B$61</f>
        <v>0</v>
      </c>
      <c r="BZ80" s="55"/>
      <c r="CA80" s="65">
        <f t="shared" si="14"/>
        <v>5449681.7899999991</v>
      </c>
      <c r="CB80" s="65">
        <f t="shared" si="15"/>
        <v>-605610.30999999959</v>
      </c>
      <c r="CD80" s="9">
        <f>CB80-'78'!$B$65</f>
        <v>0</v>
      </c>
    </row>
    <row r="81" spans="1:82" ht="15" x14ac:dyDescent="0.25">
      <c r="A81" s="7">
        <v>79</v>
      </c>
      <c r="B81" s="54" t="s">
        <v>77</v>
      </c>
      <c r="C81" s="8">
        <f>'79'!$B$7</f>
        <v>1186779.1000000001</v>
      </c>
      <c r="D81" s="8">
        <f>'79'!$B$8</f>
        <v>93475.97</v>
      </c>
      <c r="E81" s="8">
        <f>'79'!$B$9</f>
        <v>579406.6</v>
      </c>
      <c r="F81" s="8">
        <f>'79'!$B$10</f>
        <v>182441.56</v>
      </c>
      <c r="G81" s="8">
        <f>'79'!$B$11</f>
        <v>150812.13</v>
      </c>
      <c r="H81" s="8">
        <f>'79'!$B$12</f>
        <v>31170.45</v>
      </c>
      <c r="I81" s="8">
        <f>'79'!$B$13</f>
        <v>0</v>
      </c>
      <c r="J81" s="8">
        <f>'79'!$B$14</f>
        <v>258324</v>
      </c>
      <c r="K81" s="8">
        <f>'79'!$B$15</f>
        <v>3600</v>
      </c>
      <c r="L81" s="8">
        <f>'79'!$B$16</f>
        <v>326380.42</v>
      </c>
      <c r="M81" s="8">
        <f>'79'!$B$17</f>
        <v>0</v>
      </c>
      <c r="N81" s="8">
        <f>'79'!$B$18</f>
        <v>0</v>
      </c>
      <c r="O81" s="8">
        <f>'79'!$B$19</f>
        <v>177077.64</v>
      </c>
      <c r="P81" s="8">
        <f>'79'!$B$20</f>
        <v>0</v>
      </c>
      <c r="Q81" s="8">
        <f>'79'!$B$21</f>
        <v>2151893.81</v>
      </c>
      <c r="R81" s="8">
        <f>'79'!$B$22</f>
        <v>3945530.24</v>
      </c>
      <c r="S81" s="8">
        <f>'79'!$B$23</f>
        <v>55924.12</v>
      </c>
      <c r="T81" s="8">
        <f>'79'!$B$24</f>
        <v>0</v>
      </c>
      <c r="U81" s="8">
        <f>'79'!$B$25</f>
        <v>68265.06</v>
      </c>
      <c r="V81" s="8">
        <f>'79'!$B$26</f>
        <v>52597.38</v>
      </c>
      <c r="W81" s="8">
        <f>'79'!$B$27</f>
        <v>0</v>
      </c>
      <c r="X81" s="65">
        <f t="shared" si="12"/>
        <v>9263678.4800000004</v>
      </c>
      <c r="Y81" s="8">
        <f>'79'!$C$7</f>
        <v>1146558.27</v>
      </c>
      <c r="Z81" s="8">
        <f>'79'!$C$8</f>
        <v>87344.16</v>
      </c>
      <c r="AA81" s="8">
        <f>'79'!$C$9</f>
        <v>560949.81999999995</v>
      </c>
      <c r="AB81" s="8">
        <f>'79'!$C$10</f>
        <v>175994.86</v>
      </c>
      <c r="AC81" s="8">
        <f>'79'!$C$11</f>
        <v>145524.37</v>
      </c>
      <c r="AD81" s="8">
        <f>'79'!$C$12</f>
        <v>30222.61</v>
      </c>
      <c r="AE81" s="8">
        <f>'79'!$C$13</f>
        <v>197.75</v>
      </c>
      <c r="AF81" s="8">
        <f>'79'!$C$14</f>
        <v>241981.02</v>
      </c>
      <c r="AG81" s="8">
        <f>'79'!$C$15</f>
        <v>3600</v>
      </c>
      <c r="AH81" s="8">
        <f>'79'!$C$16</f>
        <v>312323.03000000003</v>
      </c>
      <c r="AI81" s="8">
        <f>'79'!$C$17</f>
        <v>0</v>
      </c>
      <c r="AJ81" s="8">
        <f>'79'!$C$18</f>
        <v>0</v>
      </c>
      <c r="AK81" s="8">
        <f>'79'!$C$19</f>
        <v>173066.15</v>
      </c>
      <c r="AL81" s="8">
        <f>'79'!$C$20</f>
        <v>0</v>
      </c>
      <c r="AM81" s="8">
        <f>'79'!$C$21</f>
        <v>2070616.02</v>
      </c>
      <c r="AN81" s="8">
        <f>'79'!$C$22</f>
        <v>3754246.65</v>
      </c>
      <c r="AO81" s="8">
        <f>'79'!$C$23</f>
        <v>54151.23</v>
      </c>
      <c r="AP81" s="8">
        <f>'79'!$C$24</f>
        <v>0</v>
      </c>
      <c r="AQ81" s="8">
        <f>'79'!$C$25</f>
        <v>68265.06</v>
      </c>
      <c r="AR81" s="8">
        <f>'79'!$C$26</f>
        <v>9386.0400000000009</v>
      </c>
      <c r="AS81" s="8">
        <f>'79'!$C$27</f>
        <v>0</v>
      </c>
      <c r="AT81" s="65">
        <f t="shared" si="13"/>
        <v>8834427.0399999991</v>
      </c>
      <c r="AU81" s="8">
        <f>'79'!$B$31</f>
        <v>1410686.0199999998</v>
      </c>
      <c r="AV81" s="8">
        <f>'79'!$B$32</f>
        <v>194654.4</v>
      </c>
      <c r="AW81" s="8">
        <f>'79'!$B$33</f>
        <v>180100.8</v>
      </c>
      <c r="AX81" s="8">
        <f>'79'!$B$34</f>
        <v>190561.2</v>
      </c>
      <c r="AY81" s="8">
        <f>'79'!$B$35</f>
        <v>23649.599999999999</v>
      </c>
      <c r="AZ81" s="8">
        <f>'79'!$B$36</f>
        <v>7276.8</v>
      </c>
      <c r="BA81" s="8">
        <f>'79'!$B$37</f>
        <v>22712.1</v>
      </c>
      <c r="BB81" s="8">
        <f>'79'!$B$38</f>
        <v>767559.61</v>
      </c>
      <c r="BC81" s="8">
        <f>'79'!$B$39</f>
        <v>0</v>
      </c>
      <c r="BD81" s="8">
        <f>'79'!$B$40</f>
        <v>24171.51</v>
      </c>
      <c r="BE81" s="8">
        <f>'79'!$B$41</f>
        <v>221792</v>
      </c>
      <c r="BF81" s="8">
        <f>'79'!$B$42</f>
        <v>181010.4</v>
      </c>
      <c r="BG81" s="8">
        <f>'79'!$B$43</f>
        <v>149629.20000000001</v>
      </c>
      <c r="BH81" s="8">
        <f>'79'!$B$46</f>
        <v>237148.46</v>
      </c>
      <c r="BI81" s="8">
        <f>'79'!$B$44</f>
        <v>30926.400000000001</v>
      </c>
      <c r="BJ81" s="8">
        <f>'79'!$B$45</f>
        <v>0</v>
      </c>
      <c r="BK81" s="8">
        <f>'79'!$B$47</f>
        <v>16049.92</v>
      </c>
      <c r="BL81" s="8">
        <f>'79'!$B$49</f>
        <v>0</v>
      </c>
      <c r="BM81" s="8">
        <f>'79'!$B$48</f>
        <v>323817.59999999998</v>
      </c>
      <c r="BN81" s="8">
        <f>'79'!$B$51</f>
        <v>183185.66</v>
      </c>
      <c r="BO81" s="8">
        <f>'79'!$B$58</f>
        <v>38007.96</v>
      </c>
      <c r="BP81" s="8">
        <f>'79'!$B$53</f>
        <v>1510452.47</v>
      </c>
      <c r="BQ81" s="8">
        <f>'79'!$B$54</f>
        <v>19579.38</v>
      </c>
      <c r="BR81" s="8">
        <f>'79'!$B$55</f>
        <v>33331.94</v>
      </c>
      <c r="BS81" s="8">
        <f>'79'!$B$56</f>
        <v>2872006.61</v>
      </c>
      <c r="BT81" s="8">
        <f>'79'!$B$57</f>
        <v>40564.65</v>
      </c>
      <c r="BU81" s="8">
        <f>'79'!$B$52</f>
        <v>0</v>
      </c>
      <c r="BV81" s="8">
        <f>'79'!$B$50</f>
        <v>0</v>
      </c>
      <c r="BW81" s="8">
        <f>'79'!$B$59</f>
        <v>0</v>
      </c>
      <c r="BX81" s="8">
        <f>'79'!$B$60</f>
        <v>157180.97</v>
      </c>
      <c r="BY81" s="8">
        <f>'79'!$B$61</f>
        <v>0</v>
      </c>
      <c r="BZ81" s="55"/>
      <c r="CA81" s="65">
        <f t="shared" si="14"/>
        <v>7331893.669999999</v>
      </c>
      <c r="CB81" s="65">
        <f t="shared" si="15"/>
        <v>1502533.37</v>
      </c>
      <c r="CD81" s="9">
        <f>CB81-'79'!$B$65</f>
        <v>0</v>
      </c>
    </row>
    <row r="82" spans="1:82" ht="15" x14ac:dyDescent="0.25">
      <c r="A82" s="14">
        <v>80</v>
      </c>
      <c r="B82" s="54" t="s">
        <v>78</v>
      </c>
      <c r="C82" s="8">
        <f>'80'!$B$7</f>
        <v>5427379.5899999999</v>
      </c>
      <c r="D82" s="8">
        <f>'80'!$B$8</f>
        <v>925022.05</v>
      </c>
      <c r="E82" s="8">
        <f>'80'!$B$9</f>
        <v>2649753.69</v>
      </c>
      <c r="F82" s="8">
        <f>'80'!$B$10</f>
        <v>834335.97</v>
      </c>
      <c r="G82" s="8">
        <f>'80'!$B$11</f>
        <v>688926.15</v>
      </c>
      <c r="H82" s="8">
        <f>'80'!$B$12</f>
        <v>104243.44</v>
      </c>
      <c r="I82" s="8">
        <f>'80'!$B$13</f>
        <v>0</v>
      </c>
      <c r="J82" s="8">
        <f>'80'!$B$14</f>
        <v>1244487.99</v>
      </c>
      <c r="K82" s="8">
        <f>'80'!$B$15</f>
        <v>127680</v>
      </c>
      <c r="L82" s="8">
        <f>'80'!$B$16</f>
        <v>1492586.63</v>
      </c>
      <c r="M82" s="8">
        <f>'80'!$B$17</f>
        <v>0</v>
      </c>
      <c r="N82" s="8">
        <f>'80'!$B$18</f>
        <v>0</v>
      </c>
      <c r="O82" s="8">
        <f>'80'!$B$19</f>
        <v>617864.61</v>
      </c>
      <c r="P82" s="8">
        <f>'80'!$B$20</f>
        <v>0</v>
      </c>
      <c r="Q82" s="8">
        <f>'80'!$B$21</f>
        <v>4409991.42</v>
      </c>
      <c r="R82" s="8">
        <f>'80'!$B$22</f>
        <v>14202846.58</v>
      </c>
      <c r="S82" s="8">
        <f>'80'!$B$23</f>
        <v>255752.61</v>
      </c>
      <c r="T82" s="8">
        <f>'80'!$B$24</f>
        <v>958570.74</v>
      </c>
      <c r="U82" s="8">
        <f>'80'!$B$25</f>
        <v>37734.15</v>
      </c>
      <c r="V82" s="8">
        <f>'80'!$B$26</f>
        <v>8267.94</v>
      </c>
      <c r="W82" s="8">
        <f>'80'!$B$27</f>
        <v>0</v>
      </c>
      <c r="X82" s="65">
        <f t="shared" si="12"/>
        <v>33985443.559999995</v>
      </c>
      <c r="Y82" s="8">
        <f>'80'!$C$7</f>
        <v>5475187.2300000004</v>
      </c>
      <c r="Z82" s="8">
        <f>'80'!$C$8</f>
        <v>904646.47</v>
      </c>
      <c r="AA82" s="8">
        <f>'80'!$C$9</f>
        <v>2681752.5499999998</v>
      </c>
      <c r="AB82" s="8">
        <f>'80'!$C$10</f>
        <v>840413.14</v>
      </c>
      <c r="AC82" s="8">
        <f>'80'!$C$11</f>
        <v>694167.98</v>
      </c>
      <c r="AD82" s="8">
        <f>'80'!$C$12</f>
        <v>105681.17</v>
      </c>
      <c r="AE82" s="8">
        <f>'80'!$C$13</f>
        <v>2531.59</v>
      </c>
      <c r="AF82" s="8">
        <f>'80'!$C$14</f>
        <v>1232809.8899999999</v>
      </c>
      <c r="AG82" s="8">
        <f>'80'!$C$15</f>
        <v>164640</v>
      </c>
      <c r="AH82" s="8">
        <f>'80'!$C$16</f>
        <v>1486153.86</v>
      </c>
      <c r="AI82" s="8">
        <f>'80'!$C$17</f>
        <v>0</v>
      </c>
      <c r="AJ82" s="8">
        <f>'80'!$C$18</f>
        <v>0</v>
      </c>
      <c r="AK82" s="8">
        <f>'80'!$C$19</f>
        <v>623600.24</v>
      </c>
      <c r="AL82" s="8">
        <f>'80'!$C$20</f>
        <v>126.88</v>
      </c>
      <c r="AM82" s="8">
        <f>'80'!$C$21</f>
        <v>4360300.78</v>
      </c>
      <c r="AN82" s="8">
        <f>'80'!$C$22</f>
        <v>13994762.560000001</v>
      </c>
      <c r="AO82" s="8">
        <f>'80'!$C$23</f>
        <v>259002.58</v>
      </c>
      <c r="AP82" s="8">
        <f>'80'!$C$24</f>
        <v>943788.57</v>
      </c>
      <c r="AQ82" s="8">
        <f>'80'!$C$25</f>
        <v>37734.15</v>
      </c>
      <c r="AR82" s="8">
        <f>'80'!$C$26</f>
        <v>18294.98</v>
      </c>
      <c r="AS82" s="8">
        <f>'80'!$C$27</f>
        <v>0</v>
      </c>
      <c r="AT82" s="65">
        <f t="shared" si="13"/>
        <v>33825594.619999997</v>
      </c>
      <c r="AU82" s="8">
        <f>'80'!$B$31</f>
        <v>4933202.0600000005</v>
      </c>
      <c r="AV82" s="8">
        <f>'80'!$B$32</f>
        <v>897207.84</v>
      </c>
      <c r="AW82" s="8">
        <f>'80'!$B$33</f>
        <v>830126.88</v>
      </c>
      <c r="AX82" s="8">
        <f>'80'!$B$34</f>
        <v>878341.32</v>
      </c>
      <c r="AY82" s="8">
        <f>'80'!$B$35</f>
        <v>109006.56</v>
      </c>
      <c r="AZ82" s="8">
        <f>'80'!$B$36</f>
        <v>33540.480000000003</v>
      </c>
      <c r="BA82" s="8">
        <f>'80'!$B$37</f>
        <v>86305.98</v>
      </c>
      <c r="BB82" s="8">
        <f>'80'!$B$38</f>
        <v>1969265.06</v>
      </c>
      <c r="BC82" s="8">
        <f>'80'!$B$39</f>
        <v>0</v>
      </c>
      <c r="BD82" s="8">
        <f>'80'!$B$40</f>
        <v>129407.94</v>
      </c>
      <c r="BE82" s="8">
        <f>'80'!$B$41</f>
        <v>2676063</v>
      </c>
      <c r="BF82" s="8">
        <f>'80'!$B$42</f>
        <v>834319.44</v>
      </c>
      <c r="BG82" s="8">
        <f>'80'!$B$43</f>
        <v>689676.12</v>
      </c>
      <c r="BH82" s="8">
        <f>'80'!$B$46</f>
        <v>1304503.78</v>
      </c>
      <c r="BI82" s="8">
        <f>'80'!$B$44</f>
        <v>104243.4</v>
      </c>
      <c r="BJ82" s="8">
        <f>'80'!$B$45</f>
        <v>0</v>
      </c>
      <c r="BK82" s="8">
        <f>'80'!$B$47</f>
        <v>72224.639999999999</v>
      </c>
      <c r="BL82" s="8">
        <f>'80'!$B$49</f>
        <v>0</v>
      </c>
      <c r="BM82" s="8">
        <f>'80'!$B$48</f>
        <v>1492551.36</v>
      </c>
      <c r="BN82" s="8">
        <f>'80'!$B$51</f>
        <v>615761.28</v>
      </c>
      <c r="BO82" s="8">
        <f>'80'!$B$58</f>
        <v>115724.4</v>
      </c>
      <c r="BP82" s="8">
        <f>'80'!$B$53</f>
        <v>5289001.83</v>
      </c>
      <c r="BQ82" s="8">
        <f>'80'!$B$54</f>
        <v>192687.74</v>
      </c>
      <c r="BR82" s="8">
        <f>'80'!$B$55</f>
        <v>333087.53999999998</v>
      </c>
      <c r="BS82" s="8">
        <f>'80'!$B$56</f>
        <v>14244927.18</v>
      </c>
      <c r="BT82" s="8">
        <f>'80'!$B$57</f>
        <v>399246.77</v>
      </c>
      <c r="BU82" s="8">
        <f>'80'!$B$52</f>
        <v>0</v>
      </c>
      <c r="BV82" s="8">
        <f>'80'!$B$50</f>
        <v>0</v>
      </c>
      <c r="BW82" s="8">
        <f>'80'!$B$59</f>
        <v>0</v>
      </c>
      <c r="BX82" s="8">
        <f>'80'!$B$60</f>
        <v>18713.91</v>
      </c>
      <c r="BY82" s="8">
        <f>'80'!$B$61</f>
        <v>0</v>
      </c>
      <c r="BZ82" s="55"/>
      <c r="CA82" s="65">
        <f t="shared" si="14"/>
        <v>32390912.399999999</v>
      </c>
      <c r="CB82" s="65">
        <f t="shared" si="15"/>
        <v>1434682.2199999988</v>
      </c>
      <c r="CD82" s="9">
        <f>CB82-'80'!$B$65</f>
        <v>0</v>
      </c>
    </row>
    <row r="83" spans="1:82" ht="15" x14ac:dyDescent="0.25">
      <c r="A83" s="7">
        <v>81</v>
      </c>
      <c r="B83" s="54" t="s">
        <v>79</v>
      </c>
      <c r="C83" s="8">
        <f>'81'!$B$7</f>
        <v>3796885.5</v>
      </c>
      <c r="D83" s="8">
        <f>'81'!$B$8</f>
        <v>541863.02</v>
      </c>
      <c r="E83" s="8">
        <f>'81'!$B$9</f>
        <v>1853714.08</v>
      </c>
      <c r="F83" s="8">
        <f>'81'!$B$10</f>
        <v>583685.1</v>
      </c>
      <c r="G83" s="8">
        <f>'81'!$B$11</f>
        <v>482494.8</v>
      </c>
      <c r="H83" s="8">
        <f>'81'!$B$12</f>
        <v>99724.68</v>
      </c>
      <c r="I83" s="8">
        <f>'81'!$B$13</f>
        <v>0</v>
      </c>
      <c r="J83" s="8">
        <f>'81'!$B$14</f>
        <v>1026659.04</v>
      </c>
      <c r="K83" s="8">
        <f>'81'!$B$15</f>
        <v>886459.84</v>
      </c>
      <c r="L83" s="8">
        <f>'81'!$B$16</f>
        <v>1044181.34</v>
      </c>
      <c r="M83" s="8">
        <f>'81'!$B$17</f>
        <v>0</v>
      </c>
      <c r="N83" s="8">
        <f>'81'!$B$18</f>
        <v>0</v>
      </c>
      <c r="O83" s="8">
        <f>'81'!$B$19</f>
        <v>441471.55</v>
      </c>
      <c r="P83" s="8">
        <f>'81'!$B$20</f>
        <v>0</v>
      </c>
      <c r="Q83" s="8">
        <f>'81'!$B$21</f>
        <v>2897815.17</v>
      </c>
      <c r="R83" s="8">
        <f>'81'!$B$22</f>
        <v>9588077.4399999995</v>
      </c>
      <c r="S83" s="8">
        <f>'81'!$B$23</f>
        <v>178920.7</v>
      </c>
      <c r="T83" s="8">
        <f>'81'!$B$24</f>
        <v>544701.62</v>
      </c>
      <c r="U83" s="8">
        <f>'81'!$B$25</f>
        <v>30542.82</v>
      </c>
      <c r="V83" s="8">
        <f>'81'!$B$26</f>
        <v>18154.32</v>
      </c>
      <c r="W83" s="8">
        <f>'81'!$B$27</f>
        <v>125403.79</v>
      </c>
      <c r="X83" s="65">
        <f t="shared" si="12"/>
        <v>24140754.809999999</v>
      </c>
      <c r="Y83" s="8">
        <f>'81'!$C$7</f>
        <v>3799620.1</v>
      </c>
      <c r="Z83" s="8">
        <f>'81'!$C$8</f>
        <v>525790.89</v>
      </c>
      <c r="AA83" s="8">
        <f>'81'!$C$9</f>
        <v>1860531.81</v>
      </c>
      <c r="AB83" s="8">
        <f>'81'!$C$10</f>
        <v>583608.76</v>
      </c>
      <c r="AC83" s="8">
        <f>'81'!$C$11</f>
        <v>482224.12</v>
      </c>
      <c r="AD83" s="8">
        <f>'81'!$C$12</f>
        <v>99094.07</v>
      </c>
      <c r="AE83" s="8">
        <f>'81'!$C$13</f>
        <v>2097.4699999999998</v>
      </c>
      <c r="AF83" s="8">
        <f>'81'!$C$14</f>
        <v>1010043.21</v>
      </c>
      <c r="AG83" s="8">
        <f>'81'!$C$15</f>
        <v>1007378.69</v>
      </c>
      <c r="AH83" s="8">
        <f>'81'!$C$16</f>
        <v>1032924.06</v>
      </c>
      <c r="AI83" s="8">
        <f>'81'!$C$17</f>
        <v>0</v>
      </c>
      <c r="AJ83" s="8">
        <f>'81'!$C$18</f>
        <v>0</v>
      </c>
      <c r="AK83" s="8">
        <f>'81'!$C$19</f>
        <v>461830.02</v>
      </c>
      <c r="AL83" s="8">
        <f>'81'!$C$20</f>
        <v>31.2</v>
      </c>
      <c r="AM83" s="8">
        <f>'81'!$C$21</f>
        <v>2842140.01</v>
      </c>
      <c r="AN83" s="8">
        <f>'81'!$C$22</f>
        <v>9369881.0800000001</v>
      </c>
      <c r="AO83" s="8">
        <f>'81'!$C$23</f>
        <v>179572.73</v>
      </c>
      <c r="AP83" s="8">
        <f>'81'!$C$24</f>
        <v>530550.6</v>
      </c>
      <c r="AQ83" s="8">
        <f>'81'!$C$25</f>
        <v>30542.82</v>
      </c>
      <c r="AR83" s="8">
        <f>'81'!$C$26</f>
        <v>35095.879999999997</v>
      </c>
      <c r="AS83" s="8">
        <f>'81'!$C$27</f>
        <v>112570.54</v>
      </c>
      <c r="AT83" s="65">
        <f t="shared" si="13"/>
        <v>23965528.060000002</v>
      </c>
      <c r="AU83" s="8">
        <f>'81'!$B$31</f>
        <v>3412973.05</v>
      </c>
      <c r="AV83" s="8">
        <f>'81'!$B$32</f>
        <v>627670.56000000006</v>
      </c>
      <c r="AW83" s="8">
        <f>'81'!$B$33</f>
        <v>580741.92000000004</v>
      </c>
      <c r="AX83" s="8">
        <f>'81'!$B$34</f>
        <v>614471.88</v>
      </c>
      <c r="AY83" s="8">
        <f>'81'!$B$35</f>
        <v>76259.039999999994</v>
      </c>
      <c r="AZ83" s="8">
        <f>'81'!$B$36</f>
        <v>23464.32</v>
      </c>
      <c r="BA83" s="8">
        <f>'81'!$B$37</f>
        <v>109018.08</v>
      </c>
      <c r="BB83" s="8">
        <f>'81'!$B$38</f>
        <v>1284238.17</v>
      </c>
      <c r="BC83" s="8">
        <f>'81'!$B$39</f>
        <v>0</v>
      </c>
      <c r="BD83" s="8">
        <f>'81'!$B$40</f>
        <v>97109.08</v>
      </c>
      <c r="BE83" s="8">
        <f>'81'!$B$41</f>
        <v>272495</v>
      </c>
      <c r="BF83" s="8">
        <f>'81'!$B$42</f>
        <v>583674.96</v>
      </c>
      <c r="BG83" s="8">
        <f>'81'!$B$43</f>
        <v>482485.08</v>
      </c>
      <c r="BH83" s="8">
        <f>'81'!$B$46</f>
        <v>988594.81</v>
      </c>
      <c r="BI83" s="8">
        <f>'81'!$B$44</f>
        <v>99726.24</v>
      </c>
      <c r="BJ83" s="8">
        <f>'81'!$B$45</f>
        <v>0</v>
      </c>
      <c r="BK83" s="8">
        <f>'81'!$B$47</f>
        <v>30093.599999999999</v>
      </c>
      <c r="BL83" s="8">
        <f>'81'!$B$49</f>
        <v>0</v>
      </c>
      <c r="BM83" s="8">
        <f>'81'!$B$48</f>
        <v>1044162.24</v>
      </c>
      <c r="BN83" s="8">
        <f>'81'!$B$51</f>
        <v>424917.4</v>
      </c>
      <c r="BO83" s="8">
        <f>'81'!$B$58</f>
        <v>97191.96</v>
      </c>
      <c r="BP83" s="8">
        <f>'81'!$B$53</f>
        <v>3157933.86</v>
      </c>
      <c r="BQ83" s="8">
        <f>'81'!$B$54</f>
        <v>112854.44</v>
      </c>
      <c r="BR83" s="8">
        <f>'81'!$B$55</f>
        <v>194795.82</v>
      </c>
      <c r="BS83" s="8">
        <f>'81'!$B$56</f>
        <v>9506919.2100000009</v>
      </c>
      <c r="BT83" s="8">
        <f>'81'!$B$57</f>
        <v>234212.76</v>
      </c>
      <c r="BU83" s="8">
        <f>'81'!$B$52</f>
        <v>0</v>
      </c>
      <c r="BV83" s="8">
        <f>'81'!$B$50</f>
        <v>0</v>
      </c>
      <c r="BW83" s="8">
        <f>'81'!$B$59</f>
        <v>0</v>
      </c>
      <c r="BX83" s="8">
        <f>'81'!$B$60</f>
        <v>34678.21</v>
      </c>
      <c r="BY83" s="8">
        <f>'81'!$B$61</f>
        <v>125403.79</v>
      </c>
      <c r="BZ83" s="55"/>
      <c r="CA83" s="65">
        <f t="shared" si="14"/>
        <v>20261249.410000004</v>
      </c>
      <c r="CB83" s="65">
        <f t="shared" si="15"/>
        <v>3704278.6499999985</v>
      </c>
      <c r="CD83" s="9">
        <f>CB83-'81'!$B$65</f>
        <v>0</v>
      </c>
    </row>
    <row r="84" spans="1:82" ht="15" x14ac:dyDescent="0.25">
      <c r="A84" s="14">
        <v>82</v>
      </c>
      <c r="B84" s="54" t="s">
        <v>80</v>
      </c>
      <c r="C84" s="8">
        <f>'82'!$B$7</f>
        <v>2437052.52</v>
      </c>
      <c r="D84" s="8">
        <f>'82'!$B$8</f>
        <v>256621.57</v>
      </c>
      <c r="E84" s="8">
        <f>'82'!$B$9</f>
        <v>1189816.8</v>
      </c>
      <c r="F84" s="8">
        <f>'82'!$B$10</f>
        <v>374641.86</v>
      </c>
      <c r="G84" s="8">
        <f>'82'!$B$11</f>
        <v>309691.98</v>
      </c>
      <c r="H84" s="8">
        <f>'82'!$B$12</f>
        <v>64008.24</v>
      </c>
      <c r="I84" s="8">
        <f>'82'!$B$13</f>
        <v>0</v>
      </c>
      <c r="J84" s="8">
        <f>'82'!$B$14</f>
        <v>491372.16</v>
      </c>
      <c r="K84" s="8">
        <f>'82'!$B$15</f>
        <v>100440</v>
      </c>
      <c r="L84" s="8">
        <f>'82'!$B$16</f>
        <v>670216.86</v>
      </c>
      <c r="M84" s="8">
        <f>'82'!$B$17</f>
        <v>0</v>
      </c>
      <c r="N84" s="8">
        <f>'82'!$B$18</f>
        <v>0</v>
      </c>
      <c r="O84" s="8">
        <f>'82'!$B$19</f>
        <v>247463.36</v>
      </c>
      <c r="P84" s="8">
        <f>'82'!$B$20</f>
        <v>0</v>
      </c>
      <c r="Q84" s="8">
        <f>'82'!$B$21</f>
        <v>1890132.98</v>
      </c>
      <c r="R84" s="8">
        <f>'82'!$B$22</f>
        <v>6104576.1500000004</v>
      </c>
      <c r="S84" s="8">
        <f>'82'!$B$23</f>
        <v>114838.92</v>
      </c>
      <c r="T84" s="8">
        <f>'82'!$B$24</f>
        <v>273680.74</v>
      </c>
      <c r="U84" s="8">
        <f>'82'!$B$25</f>
        <v>15080.22</v>
      </c>
      <c r="V84" s="8">
        <f>'82'!$B$26</f>
        <v>5174.3999999999996</v>
      </c>
      <c r="W84" s="8">
        <f>'82'!$B$27</f>
        <v>0</v>
      </c>
      <c r="X84" s="65">
        <f t="shared" si="12"/>
        <v>14544808.760000004</v>
      </c>
      <c r="Y84" s="8">
        <f>'82'!$C$7</f>
        <v>2382528.39</v>
      </c>
      <c r="Z84" s="8">
        <f>'82'!$C$8</f>
        <v>244820.83</v>
      </c>
      <c r="AA84" s="8">
        <f>'82'!$C$9</f>
        <v>1165877.4099999999</v>
      </c>
      <c r="AB84" s="8">
        <f>'82'!$C$10</f>
        <v>366222.13</v>
      </c>
      <c r="AC84" s="8">
        <f>'82'!$C$11</f>
        <v>302596.73</v>
      </c>
      <c r="AD84" s="8">
        <f>'82'!$C$12</f>
        <v>62491.93</v>
      </c>
      <c r="AE84" s="8">
        <f>'82'!$C$13</f>
        <v>0</v>
      </c>
      <c r="AF84" s="8">
        <f>'82'!$C$14</f>
        <v>471929.85</v>
      </c>
      <c r="AG84" s="8">
        <f>'82'!$C$15</f>
        <v>100440</v>
      </c>
      <c r="AH84" s="8">
        <f>'82'!$C$16</f>
        <v>649629.56999999995</v>
      </c>
      <c r="AI84" s="8">
        <f>'82'!$C$17</f>
        <v>0</v>
      </c>
      <c r="AJ84" s="8">
        <f>'82'!$C$18</f>
        <v>0</v>
      </c>
      <c r="AK84" s="8">
        <f>'82'!$C$19</f>
        <v>241318.35</v>
      </c>
      <c r="AL84" s="8">
        <f>'82'!$C$20</f>
        <v>4.0599999999999996</v>
      </c>
      <c r="AM84" s="8">
        <f>'82'!$C$21</f>
        <v>1761418.84</v>
      </c>
      <c r="AN84" s="8">
        <f>'82'!$C$22</f>
        <v>5714068.8099999996</v>
      </c>
      <c r="AO84" s="8">
        <f>'82'!$C$23</f>
        <v>112062.38</v>
      </c>
      <c r="AP84" s="8">
        <f>'82'!$C$24</f>
        <v>202841.61</v>
      </c>
      <c r="AQ84" s="8">
        <f>'82'!$C$25</f>
        <v>15080.22</v>
      </c>
      <c r="AR84" s="8">
        <f>'82'!$C$26</f>
        <v>5174.3999999999996</v>
      </c>
      <c r="AS84" s="8">
        <f>'82'!$C$27</f>
        <v>0</v>
      </c>
      <c r="AT84" s="65">
        <f t="shared" si="13"/>
        <v>13798505.51</v>
      </c>
      <c r="AU84" s="8">
        <f>'82'!$B$31</f>
        <v>2416546.9700000002</v>
      </c>
      <c r="AV84" s="8">
        <f>'82'!$B$32</f>
        <v>402893.52</v>
      </c>
      <c r="AW84" s="8">
        <f>'82'!$B$33</f>
        <v>372770.64</v>
      </c>
      <c r="AX84" s="8">
        <f>'82'!$B$34</f>
        <v>394421.46</v>
      </c>
      <c r="AY84" s="8">
        <f>'82'!$B$35</f>
        <v>48949.68</v>
      </c>
      <c r="AZ84" s="8">
        <f>'82'!$B$36</f>
        <v>15061.44</v>
      </c>
      <c r="BA84" s="8">
        <f>'82'!$B$37</f>
        <v>54509.04</v>
      </c>
      <c r="BB84" s="8">
        <f>'82'!$B$38</f>
        <v>1100674.07</v>
      </c>
      <c r="BC84" s="8">
        <f>'82'!$B$39</f>
        <v>0</v>
      </c>
      <c r="BD84" s="8">
        <f>'82'!$B$40</f>
        <v>27267.119999999999</v>
      </c>
      <c r="BE84" s="8">
        <f>'82'!$B$41</f>
        <v>2864857</v>
      </c>
      <c r="BF84" s="8">
        <f>'82'!$B$42</f>
        <v>374653.32</v>
      </c>
      <c r="BG84" s="8">
        <f>'82'!$B$43</f>
        <v>309700.86</v>
      </c>
      <c r="BH84" s="8">
        <f>'82'!$B$46</f>
        <v>537406.02</v>
      </c>
      <c r="BI84" s="8">
        <f>'82'!$B$44</f>
        <v>64011.12</v>
      </c>
      <c r="BJ84" s="8">
        <f>'82'!$B$45</f>
        <v>0</v>
      </c>
      <c r="BK84" s="8">
        <f>'82'!$B$47</f>
        <v>144449.28</v>
      </c>
      <c r="BL84" s="8">
        <f>'82'!$B$49</f>
        <v>0</v>
      </c>
      <c r="BM84" s="8">
        <f>'82'!$B$48</f>
        <v>670234.07999999996</v>
      </c>
      <c r="BN84" s="8">
        <f>'82'!$B$51</f>
        <v>240256.62</v>
      </c>
      <c r="BO84" s="8">
        <f>'82'!$B$58</f>
        <v>57862.2</v>
      </c>
      <c r="BP84" s="8">
        <f>'82'!$B$53</f>
        <v>2044008.14</v>
      </c>
      <c r="BQ84" s="8">
        <f>'82'!$B$54</f>
        <v>53486.64</v>
      </c>
      <c r="BR84" s="8">
        <f>'82'!$B$55</f>
        <v>92191.51</v>
      </c>
      <c r="BS84" s="8">
        <f>'82'!$B$56</f>
        <v>5992595.0199999996</v>
      </c>
      <c r="BT84" s="8">
        <f>'82'!$B$57</f>
        <v>110943.42</v>
      </c>
      <c r="BU84" s="8">
        <f>'82'!$B$52</f>
        <v>0</v>
      </c>
      <c r="BV84" s="8">
        <f>'82'!$B$50</f>
        <v>0</v>
      </c>
      <c r="BW84" s="8">
        <f>'82'!$B$59</f>
        <v>0</v>
      </c>
      <c r="BX84" s="8">
        <f>'82'!$B$60</f>
        <v>0</v>
      </c>
      <c r="BY84" s="8">
        <f>'82'!$B$61</f>
        <v>0</v>
      </c>
      <c r="BZ84" s="55"/>
      <c r="CA84" s="65">
        <f t="shared" si="14"/>
        <v>15716580.630000003</v>
      </c>
      <c r="CB84" s="65">
        <f t="shared" si="15"/>
        <v>-1918075.1200000029</v>
      </c>
      <c r="CD84" s="9">
        <f>CB84-'82'!$B$65</f>
        <v>0</v>
      </c>
    </row>
    <row r="85" spans="1:82" ht="15" x14ac:dyDescent="0.25">
      <c r="A85" s="7">
        <v>83</v>
      </c>
      <c r="B85" s="54" t="s">
        <v>81</v>
      </c>
      <c r="C85" s="8">
        <f>'83'!$B$7</f>
        <v>4169123.72</v>
      </c>
      <c r="D85" s="8">
        <f>'83'!$B$8</f>
        <v>329189.25</v>
      </c>
      <c r="E85" s="8">
        <f>'83'!$B$9</f>
        <v>2035454.52</v>
      </c>
      <c r="F85" s="8">
        <f>'83'!$B$10</f>
        <v>640905.31999999995</v>
      </c>
      <c r="G85" s="8">
        <f>'83'!$B$11</f>
        <v>529794.13</v>
      </c>
      <c r="H85" s="8">
        <f>'83'!$B$12</f>
        <v>102337.52</v>
      </c>
      <c r="I85" s="8">
        <f>'83'!$B$13</f>
        <v>0</v>
      </c>
      <c r="J85" s="8">
        <f>'83'!$B$14</f>
        <v>1019680.53</v>
      </c>
      <c r="K85" s="8">
        <f>'83'!$B$15</f>
        <v>94572</v>
      </c>
      <c r="L85" s="8">
        <f>'83'!$B$16</f>
        <v>1146522.3799999999</v>
      </c>
      <c r="M85" s="8">
        <f>'83'!$B$17</f>
        <v>272135.93</v>
      </c>
      <c r="N85" s="8">
        <f>'83'!$B$18</f>
        <v>0</v>
      </c>
      <c r="O85" s="8">
        <f>'83'!$B$19</f>
        <v>311194.09999999998</v>
      </c>
      <c r="P85" s="8">
        <f>'83'!$B$20</f>
        <v>0</v>
      </c>
      <c r="Q85" s="8">
        <f>'83'!$B$21</f>
        <v>1513485.77</v>
      </c>
      <c r="R85" s="8">
        <f>'83'!$B$22</f>
        <v>6909323.6200000001</v>
      </c>
      <c r="S85" s="8">
        <f>'83'!$B$23</f>
        <v>196465.5</v>
      </c>
      <c r="T85" s="8">
        <f>'83'!$B$24</f>
        <v>301670.73</v>
      </c>
      <c r="U85" s="8">
        <f>'83'!$B$25</f>
        <v>5326.65</v>
      </c>
      <c r="V85" s="8">
        <f>'83'!$B$26</f>
        <v>0</v>
      </c>
      <c r="W85" s="8">
        <f>'83'!$B$27</f>
        <v>0</v>
      </c>
      <c r="X85" s="65">
        <f t="shared" si="12"/>
        <v>19577181.669999998</v>
      </c>
      <c r="Y85" s="8">
        <f>'83'!$C$7</f>
        <v>4153407.24</v>
      </c>
      <c r="Z85" s="8">
        <f>'83'!$C$8</f>
        <v>314411.49</v>
      </c>
      <c r="AA85" s="8">
        <f>'83'!$C$9</f>
        <v>2037814.83</v>
      </c>
      <c r="AB85" s="8">
        <f>'83'!$C$10</f>
        <v>637071.68999999994</v>
      </c>
      <c r="AC85" s="8">
        <f>'83'!$C$11</f>
        <v>526793.29</v>
      </c>
      <c r="AD85" s="8">
        <f>'83'!$C$12</f>
        <v>104183.55</v>
      </c>
      <c r="AE85" s="8">
        <f>'83'!$C$13</f>
        <v>0</v>
      </c>
      <c r="AF85" s="8">
        <f>'83'!$C$14</f>
        <v>1003765.42</v>
      </c>
      <c r="AG85" s="8">
        <f>'83'!$C$15</f>
        <v>94572</v>
      </c>
      <c r="AH85" s="8">
        <f>'83'!$C$16</f>
        <v>1120078.94</v>
      </c>
      <c r="AI85" s="8">
        <f>'83'!$C$17</f>
        <v>268641.57</v>
      </c>
      <c r="AJ85" s="8">
        <f>'83'!$C$18</f>
        <v>0</v>
      </c>
      <c r="AK85" s="8">
        <f>'83'!$C$19</f>
        <v>313069.03000000003</v>
      </c>
      <c r="AL85" s="8">
        <f>'83'!$C$20</f>
        <v>1972.93</v>
      </c>
      <c r="AM85" s="8">
        <f>'83'!$C$21</f>
        <v>2100659.17</v>
      </c>
      <c r="AN85" s="8">
        <f>'83'!$C$22</f>
        <v>8608603.8100000005</v>
      </c>
      <c r="AO85" s="8">
        <f>'83'!$C$23</f>
        <v>197017.8</v>
      </c>
      <c r="AP85" s="8">
        <f>'83'!$C$24</f>
        <v>312681.53999999998</v>
      </c>
      <c r="AQ85" s="8">
        <f>'83'!$C$25</f>
        <v>5326.65</v>
      </c>
      <c r="AR85" s="8">
        <f>'83'!$C$26</f>
        <v>0</v>
      </c>
      <c r="AS85" s="8">
        <f>'83'!$C$27</f>
        <v>0</v>
      </c>
      <c r="AT85" s="65">
        <f t="shared" si="13"/>
        <v>21800070.949999999</v>
      </c>
      <c r="AU85" s="8">
        <f>'83'!$B$31</f>
        <v>4160718.5200000005</v>
      </c>
      <c r="AV85" s="8">
        <f>'83'!$B$32</f>
        <v>689020.08</v>
      </c>
      <c r="AW85" s="8">
        <f>'83'!$B$33</f>
        <v>637504.56000000006</v>
      </c>
      <c r="AX85" s="8">
        <f>'83'!$B$34</f>
        <v>674531.34</v>
      </c>
      <c r="AY85" s="8">
        <f>'83'!$B$35</f>
        <v>83712.72</v>
      </c>
      <c r="AZ85" s="8">
        <f>'83'!$B$36</f>
        <v>25757.759999999998</v>
      </c>
      <c r="BA85" s="8">
        <f>'83'!$B$37</f>
        <v>122645.34</v>
      </c>
      <c r="BB85" s="8">
        <f>'83'!$B$38</f>
        <v>1707140.36</v>
      </c>
      <c r="BC85" s="8">
        <f>'83'!$B$39</f>
        <v>119010.24000000001</v>
      </c>
      <c r="BD85" s="8">
        <f>'83'!$B$40</f>
        <v>101396.12</v>
      </c>
      <c r="BE85" s="8">
        <f>'83'!$B$41</f>
        <v>1637543</v>
      </c>
      <c r="BF85" s="8">
        <f>'83'!$B$42</f>
        <v>640724.28</v>
      </c>
      <c r="BG85" s="8">
        <f>'83'!$B$43</f>
        <v>529643.93999999994</v>
      </c>
      <c r="BH85" s="8">
        <f>'83'!$B$46</f>
        <v>935348.98</v>
      </c>
      <c r="BI85" s="8">
        <f>'83'!$B$44</f>
        <v>102307.8</v>
      </c>
      <c r="BJ85" s="8">
        <f>'83'!$B$45</f>
        <v>0</v>
      </c>
      <c r="BK85" s="8">
        <f>'83'!$B$47</f>
        <v>210655.2</v>
      </c>
      <c r="BL85" s="8">
        <f>'83'!$B$49</f>
        <v>272135.93</v>
      </c>
      <c r="BM85" s="8">
        <f>'83'!$B$48</f>
        <v>1146220.32</v>
      </c>
      <c r="BN85" s="8">
        <f>'83'!$B$51</f>
        <v>305676.92</v>
      </c>
      <c r="BO85" s="8">
        <f>'83'!$B$58</f>
        <v>119925.96</v>
      </c>
      <c r="BP85" s="8">
        <f>'83'!$B$53</f>
        <v>2160609.25</v>
      </c>
      <c r="BQ85" s="8">
        <f>'83'!$B$54</f>
        <v>68463.55</v>
      </c>
      <c r="BR85" s="8">
        <f>'83'!$B$55</f>
        <v>118034.93</v>
      </c>
      <c r="BS85" s="8">
        <f>'83'!$B$56</f>
        <v>6578867.75</v>
      </c>
      <c r="BT85" s="8">
        <f>'83'!$B$57</f>
        <v>142690.76999999999</v>
      </c>
      <c r="BU85" s="8">
        <f>'83'!$B$52</f>
        <v>0</v>
      </c>
      <c r="BV85" s="8">
        <f>'83'!$B$50</f>
        <v>0</v>
      </c>
      <c r="BW85" s="8">
        <f>'83'!$B$59</f>
        <v>0</v>
      </c>
      <c r="BX85" s="8">
        <f>'83'!$B$60</f>
        <v>2010.34</v>
      </c>
      <c r="BY85" s="8">
        <f>'83'!$B$61</f>
        <v>0</v>
      </c>
      <c r="BZ85" s="55"/>
      <c r="CA85" s="65">
        <f t="shared" si="14"/>
        <v>18802388.190000001</v>
      </c>
      <c r="CB85" s="65">
        <f t="shared" si="15"/>
        <v>2997682.7599999979</v>
      </c>
      <c r="CD85" s="9">
        <f>CB85-'83'!$B$65</f>
        <v>0</v>
      </c>
    </row>
    <row r="86" spans="1:82" ht="15" x14ac:dyDescent="0.25">
      <c r="A86" s="14">
        <v>84</v>
      </c>
      <c r="B86" s="54" t="s">
        <v>82</v>
      </c>
      <c r="C86" s="8">
        <f>'84'!$B$7</f>
        <v>945803.1</v>
      </c>
      <c r="D86" s="8">
        <f>'84'!$B$8</f>
        <v>53799</v>
      </c>
      <c r="E86" s="8">
        <f>'84'!$B$9</f>
        <v>461758.56</v>
      </c>
      <c r="F86" s="8">
        <f>'84'!$B$10</f>
        <v>145395.84</v>
      </c>
      <c r="G86" s="8">
        <f>'84'!$B$11</f>
        <v>120189.3</v>
      </c>
      <c r="H86" s="8">
        <f>'84'!$B$12</f>
        <v>24840.6</v>
      </c>
      <c r="I86" s="8">
        <f>'84'!$B$13</f>
        <v>0</v>
      </c>
      <c r="J86" s="8">
        <f>'84'!$B$14</f>
        <v>203641.44</v>
      </c>
      <c r="K86" s="8">
        <f>'84'!$B$15</f>
        <v>3600</v>
      </c>
      <c r="L86" s="8">
        <f>'84'!$B$16</f>
        <v>260104.98</v>
      </c>
      <c r="M86" s="8">
        <f>'84'!$B$17</f>
        <v>61738.74</v>
      </c>
      <c r="N86" s="8">
        <f>'84'!$B$18</f>
        <v>0</v>
      </c>
      <c r="O86" s="8">
        <f>'84'!$B$19</f>
        <v>31180.76</v>
      </c>
      <c r="P86" s="8">
        <f>'84'!$B$20</f>
        <v>0</v>
      </c>
      <c r="Q86" s="8">
        <f>'84'!$B$21</f>
        <v>874546.7</v>
      </c>
      <c r="R86" s="8">
        <f>'84'!$B$22</f>
        <v>2280011.5699999998</v>
      </c>
      <c r="S86" s="8">
        <f>'84'!$B$23</f>
        <v>44568.12</v>
      </c>
      <c r="T86" s="8">
        <f>'84'!$B$24</f>
        <v>129440.08</v>
      </c>
      <c r="U86" s="8">
        <f>'84'!$B$25</f>
        <v>0</v>
      </c>
      <c r="V86" s="8">
        <f>'84'!$B$26</f>
        <v>0</v>
      </c>
      <c r="W86" s="8">
        <f>'84'!$B$27</f>
        <v>0</v>
      </c>
      <c r="X86" s="65">
        <f t="shared" si="12"/>
        <v>5640618.79</v>
      </c>
      <c r="Y86" s="8">
        <f>'84'!$C$7</f>
        <v>894248.02</v>
      </c>
      <c r="Z86" s="8">
        <f>'84'!$C$8</f>
        <v>49561.55</v>
      </c>
      <c r="AA86" s="8">
        <f>'84'!$C$9</f>
        <v>437572.19</v>
      </c>
      <c r="AB86" s="8">
        <f>'84'!$C$10</f>
        <v>137323.32999999999</v>
      </c>
      <c r="AC86" s="8">
        <f>'84'!$C$11</f>
        <v>113507.13</v>
      </c>
      <c r="AD86" s="8">
        <f>'84'!$C$12</f>
        <v>23791.32</v>
      </c>
      <c r="AE86" s="8">
        <f>'84'!$C$13</f>
        <v>0</v>
      </c>
      <c r="AF86" s="8">
        <f>'84'!$C$14</f>
        <v>188519.48</v>
      </c>
      <c r="AG86" s="8">
        <f>'84'!$C$15</f>
        <v>3600</v>
      </c>
      <c r="AH86" s="8">
        <f>'84'!$C$16</f>
        <v>243754.57</v>
      </c>
      <c r="AI86" s="8">
        <f>'84'!$C$17</f>
        <v>58115.18</v>
      </c>
      <c r="AJ86" s="8">
        <f>'84'!$C$18</f>
        <v>0</v>
      </c>
      <c r="AK86" s="8">
        <f>'84'!$C$19</f>
        <v>29756.880000000001</v>
      </c>
      <c r="AL86" s="8">
        <f>'84'!$C$20</f>
        <v>0</v>
      </c>
      <c r="AM86" s="8">
        <f>'84'!$C$21</f>
        <v>742651.78</v>
      </c>
      <c r="AN86" s="8">
        <f>'84'!$C$22</f>
        <v>2042765.08</v>
      </c>
      <c r="AO86" s="8">
        <f>'84'!$C$23</f>
        <v>42547.16</v>
      </c>
      <c r="AP86" s="8">
        <f>'84'!$C$24</f>
        <v>84681.69</v>
      </c>
      <c r="AQ86" s="8">
        <f>'84'!$C$25</f>
        <v>0</v>
      </c>
      <c r="AR86" s="8">
        <f>'84'!$C$26</f>
        <v>0</v>
      </c>
      <c r="AS86" s="8">
        <f>'84'!$C$27</f>
        <v>0</v>
      </c>
      <c r="AT86" s="65">
        <f t="shared" si="13"/>
        <v>5092395.3600000013</v>
      </c>
      <c r="AU86" s="8">
        <f>'84'!$B$31</f>
        <v>985304.33999999985</v>
      </c>
      <c r="AV86" s="8">
        <f>'84'!$B$32</f>
        <v>156365.51999999999</v>
      </c>
      <c r="AW86" s="8">
        <f>'84'!$B$33</f>
        <v>144674.64000000001</v>
      </c>
      <c r="AX86" s="8">
        <f>'84'!$B$34</f>
        <v>153077.46</v>
      </c>
      <c r="AY86" s="8">
        <f>'84'!$B$35</f>
        <v>18997.68</v>
      </c>
      <c r="AZ86" s="8">
        <f>'84'!$B$36</f>
        <v>5845.44</v>
      </c>
      <c r="BA86" s="8">
        <f>'84'!$B$37</f>
        <v>45424.2</v>
      </c>
      <c r="BB86" s="8">
        <f>'84'!$B$38</f>
        <v>346396.93</v>
      </c>
      <c r="BC86" s="8">
        <f>'84'!$B$39</f>
        <v>34551.360000000001</v>
      </c>
      <c r="BD86" s="8">
        <f>'84'!$B$40</f>
        <v>79971.11</v>
      </c>
      <c r="BE86" s="8">
        <f>'84'!$B$41</f>
        <v>164829</v>
      </c>
      <c r="BF86" s="8">
        <f>'84'!$B$42</f>
        <v>145405.32</v>
      </c>
      <c r="BG86" s="8">
        <f>'84'!$B$43</f>
        <v>120196.86</v>
      </c>
      <c r="BH86" s="8">
        <f>'84'!$B$46</f>
        <v>195462.05</v>
      </c>
      <c r="BI86" s="8">
        <f>'84'!$B$44</f>
        <v>24843.119999999999</v>
      </c>
      <c r="BJ86" s="8">
        <f>'84'!$B$45</f>
        <v>0</v>
      </c>
      <c r="BK86" s="8">
        <f>'84'!$B$47</f>
        <v>48149.760000000002</v>
      </c>
      <c r="BL86" s="8">
        <f>'84'!$B$49</f>
        <v>61738.74</v>
      </c>
      <c r="BM86" s="8">
        <f>'84'!$B$48</f>
        <v>260122.08</v>
      </c>
      <c r="BN86" s="8">
        <f>'84'!$B$51</f>
        <v>30713.74</v>
      </c>
      <c r="BO86" s="8">
        <f>'84'!$B$58</f>
        <v>29629.32</v>
      </c>
      <c r="BP86" s="8">
        <f>'84'!$B$53</f>
        <v>957503.94</v>
      </c>
      <c r="BQ86" s="8">
        <f>'84'!$B$54</f>
        <v>11266.74</v>
      </c>
      <c r="BR86" s="8">
        <f>'84'!$B$55</f>
        <v>19474.919999999998</v>
      </c>
      <c r="BS86" s="8">
        <f>'84'!$B$56</f>
        <v>2207253.66</v>
      </c>
      <c r="BT86" s="8">
        <f>'84'!$B$57</f>
        <v>23057.34</v>
      </c>
      <c r="BU86" s="8">
        <f>'84'!$B$52</f>
        <v>0</v>
      </c>
      <c r="BV86" s="8">
        <f>'84'!$B$50</f>
        <v>0</v>
      </c>
      <c r="BW86" s="8">
        <f>'84'!$B$59</f>
        <v>0</v>
      </c>
      <c r="BX86" s="8">
        <f>'84'!$B$60</f>
        <v>0</v>
      </c>
      <c r="BY86" s="8">
        <f>'84'!$B$61</f>
        <v>0</v>
      </c>
      <c r="BZ86" s="55"/>
      <c r="CA86" s="65">
        <f t="shared" si="14"/>
        <v>5231151.9300000006</v>
      </c>
      <c r="CB86" s="65">
        <f t="shared" si="15"/>
        <v>-138756.56999999937</v>
      </c>
      <c r="CD86" s="9">
        <f>CB86-'84'!$B$65</f>
        <v>0</v>
      </c>
    </row>
    <row r="87" spans="1:82" ht="15" x14ac:dyDescent="0.25">
      <c r="A87" s="7">
        <v>85</v>
      </c>
      <c r="B87" s="54" t="s">
        <v>83</v>
      </c>
      <c r="C87" s="8">
        <f>'85'!$B$7</f>
        <v>1171729.3799999999</v>
      </c>
      <c r="D87" s="8">
        <f>'85'!$B$8</f>
        <v>158200.45000000001</v>
      </c>
      <c r="E87" s="8">
        <f>'85'!$B$9</f>
        <v>572062.19999999995</v>
      </c>
      <c r="F87" s="8">
        <f>'85'!$B$10</f>
        <v>180126.24</v>
      </c>
      <c r="G87" s="8">
        <f>'85'!$B$11</f>
        <v>148898.57999999999</v>
      </c>
      <c r="H87" s="8">
        <f>'85'!$B$12</f>
        <v>30607.32</v>
      </c>
      <c r="I87" s="8">
        <f>'85'!$B$13</f>
        <v>0</v>
      </c>
      <c r="J87" s="8">
        <f>'85'!$B$14</f>
        <v>176860.08</v>
      </c>
      <c r="K87" s="8">
        <f>'85'!$B$15</f>
        <v>1800</v>
      </c>
      <c r="L87" s="8">
        <f>'85'!$B$16</f>
        <v>322238.03999999998</v>
      </c>
      <c r="M87" s="8">
        <f>'85'!$B$17</f>
        <v>0</v>
      </c>
      <c r="N87" s="8">
        <f>'85'!$B$18</f>
        <v>0</v>
      </c>
      <c r="O87" s="8">
        <f>'85'!$B$19</f>
        <v>82685.06</v>
      </c>
      <c r="P87" s="8">
        <f>'85'!$B$20</f>
        <v>0</v>
      </c>
      <c r="Q87" s="8">
        <f>'85'!$B$21</f>
        <v>590964.66</v>
      </c>
      <c r="R87" s="8">
        <f>'85'!$B$22</f>
        <v>2197675.54</v>
      </c>
      <c r="S87" s="8">
        <f>'85'!$B$23</f>
        <v>55215.72</v>
      </c>
      <c r="T87" s="8">
        <f>'85'!$B$24</f>
        <v>82206.45</v>
      </c>
      <c r="U87" s="8">
        <f>'85'!$B$25</f>
        <v>560257.47</v>
      </c>
      <c r="V87" s="8">
        <f>'85'!$B$26</f>
        <v>202567.26</v>
      </c>
      <c r="W87" s="8">
        <f>'85'!$B$27</f>
        <v>19200</v>
      </c>
      <c r="X87" s="65">
        <f t="shared" si="12"/>
        <v>6553294.4499999993</v>
      </c>
      <c r="Y87" s="8">
        <f>'85'!$C$7</f>
        <v>1135914.42</v>
      </c>
      <c r="Z87" s="8">
        <f>'85'!$C$8</f>
        <v>150121.32</v>
      </c>
      <c r="AA87" s="8">
        <f>'85'!$C$9</f>
        <v>555332.9</v>
      </c>
      <c r="AB87" s="8">
        <f>'85'!$C$10</f>
        <v>174381.91</v>
      </c>
      <c r="AC87" s="8">
        <f>'85'!$C$11</f>
        <v>144210.91</v>
      </c>
      <c r="AD87" s="8">
        <f>'85'!$C$12</f>
        <v>29817.01</v>
      </c>
      <c r="AE87" s="8">
        <f>'85'!$C$13</f>
        <v>0</v>
      </c>
      <c r="AF87" s="8">
        <f>'85'!$C$14</f>
        <v>167995.62</v>
      </c>
      <c r="AG87" s="8">
        <f>'85'!$C$15</f>
        <v>1800</v>
      </c>
      <c r="AH87" s="8">
        <f>'85'!$C$16</f>
        <v>310421.05</v>
      </c>
      <c r="AI87" s="8">
        <f>'85'!$C$17</f>
        <v>0</v>
      </c>
      <c r="AJ87" s="8">
        <f>'85'!$C$18</f>
        <v>0</v>
      </c>
      <c r="AK87" s="8">
        <f>'85'!$C$19</f>
        <v>78356</v>
      </c>
      <c r="AL87" s="8">
        <f>'85'!$C$20</f>
        <v>0</v>
      </c>
      <c r="AM87" s="8">
        <f>'85'!$C$21</f>
        <v>633136.65</v>
      </c>
      <c r="AN87" s="8">
        <f>'85'!$C$22</f>
        <v>2570528.4</v>
      </c>
      <c r="AO87" s="8">
        <f>'85'!$C$23</f>
        <v>53694.53</v>
      </c>
      <c r="AP87" s="8">
        <f>'85'!$C$24</f>
        <v>80340.05</v>
      </c>
      <c r="AQ87" s="8">
        <f>'85'!$C$25</f>
        <v>560257.47</v>
      </c>
      <c r="AR87" s="8">
        <f>'85'!$C$26</f>
        <v>202570.14</v>
      </c>
      <c r="AS87" s="8">
        <f>'85'!$C$27</f>
        <v>17200</v>
      </c>
      <c r="AT87" s="65">
        <f t="shared" si="13"/>
        <v>6866078.379999999</v>
      </c>
      <c r="AU87" s="8">
        <f>'85'!$B$31</f>
        <v>1031024.37</v>
      </c>
      <c r="AV87" s="8">
        <f>'85'!$B$32</f>
        <v>193704.24</v>
      </c>
      <c r="AW87" s="8">
        <f>'85'!$B$33</f>
        <v>179221.68</v>
      </c>
      <c r="AX87" s="8">
        <f>'85'!$B$34</f>
        <v>189631.02</v>
      </c>
      <c r="AY87" s="8">
        <f>'85'!$B$35</f>
        <v>23534.16</v>
      </c>
      <c r="AZ87" s="8">
        <f>'85'!$B$36</f>
        <v>7241.28</v>
      </c>
      <c r="BA87" s="8">
        <f>'85'!$B$37</f>
        <v>15898.47</v>
      </c>
      <c r="BB87" s="8">
        <f>'85'!$B$38</f>
        <v>393553.64</v>
      </c>
      <c r="BC87" s="8">
        <f>'85'!$B$39</f>
        <v>3839.04</v>
      </c>
      <c r="BD87" s="8">
        <f>'85'!$B$40</f>
        <v>24400.84</v>
      </c>
      <c r="BE87" s="8">
        <f>'85'!$B$41</f>
        <v>1674337</v>
      </c>
      <c r="BF87" s="8">
        <f>'85'!$B$42</f>
        <v>180126.84</v>
      </c>
      <c r="BG87" s="8">
        <f>'85'!$B$43</f>
        <v>148898.82</v>
      </c>
      <c r="BH87" s="8">
        <f>'85'!$B$46</f>
        <v>165414.22</v>
      </c>
      <c r="BI87" s="8">
        <f>'85'!$B$44</f>
        <v>30775.439999999999</v>
      </c>
      <c r="BJ87" s="8">
        <f>'85'!$B$45</f>
        <v>0</v>
      </c>
      <c r="BK87" s="8">
        <f>'85'!$B$47</f>
        <v>36112.32</v>
      </c>
      <c r="BL87" s="8">
        <f>'85'!$B$49</f>
        <v>0</v>
      </c>
      <c r="BM87" s="8">
        <f>'85'!$B$48</f>
        <v>322236.96000000002</v>
      </c>
      <c r="BN87" s="8">
        <f>'85'!$B$51</f>
        <v>90496.8</v>
      </c>
      <c r="BO87" s="8">
        <f>'85'!$B$58</f>
        <v>36392.639999999999</v>
      </c>
      <c r="BP87" s="8">
        <f>'85'!$B$53</f>
        <v>620644.9</v>
      </c>
      <c r="BQ87" s="8">
        <f>'85'!$B$54</f>
        <v>32928.400000000001</v>
      </c>
      <c r="BR87" s="8">
        <f>'85'!$B$55</f>
        <v>56997.61</v>
      </c>
      <c r="BS87" s="8">
        <f>'85'!$B$56</f>
        <v>1952911.74</v>
      </c>
      <c r="BT87" s="8">
        <f>'85'!$B$57</f>
        <v>68274.44</v>
      </c>
      <c r="BU87" s="8">
        <f>'85'!$B$52</f>
        <v>0</v>
      </c>
      <c r="BV87" s="8">
        <f>'85'!$B$50</f>
        <v>0</v>
      </c>
      <c r="BW87" s="8">
        <f>'85'!$B$59</f>
        <v>0</v>
      </c>
      <c r="BX87" s="8">
        <f>'85'!$B$60</f>
        <v>237109.04</v>
      </c>
      <c r="BY87" s="8">
        <f>'85'!$B$61</f>
        <v>19200</v>
      </c>
      <c r="BZ87" s="55"/>
      <c r="CA87" s="65">
        <f t="shared" si="14"/>
        <v>6545681.0899999999</v>
      </c>
      <c r="CB87" s="65">
        <f t="shared" si="15"/>
        <v>320397.28999999911</v>
      </c>
      <c r="CD87" s="9">
        <f>CB87-'85'!$B$65</f>
        <v>0</v>
      </c>
    </row>
    <row r="88" spans="1:82" ht="15" x14ac:dyDescent="0.25">
      <c r="A88" s="14">
        <v>86</v>
      </c>
      <c r="B88" s="54" t="s">
        <v>84</v>
      </c>
      <c r="C88" s="8">
        <f>'86'!$B$7</f>
        <v>3417947.27</v>
      </c>
      <c r="D88" s="8">
        <f>'86'!$B$8</f>
        <v>267665.96999999997</v>
      </c>
      <c r="E88" s="8">
        <f>'86'!$B$9</f>
        <v>1668715.98</v>
      </c>
      <c r="F88" s="8">
        <f>'86'!$B$10</f>
        <v>525429.29</v>
      </c>
      <c r="G88" s="8">
        <f>'86'!$B$11</f>
        <v>434338.44</v>
      </c>
      <c r="H88" s="8">
        <f>'86'!$B$12</f>
        <v>89638.27</v>
      </c>
      <c r="I88" s="8">
        <f>'86'!$B$13</f>
        <v>0</v>
      </c>
      <c r="J88" s="8">
        <f>'86'!$B$14</f>
        <v>812624.98</v>
      </c>
      <c r="K88" s="8">
        <f>'86'!$B$15</f>
        <v>14400</v>
      </c>
      <c r="L88" s="8">
        <f>'86'!$B$16</f>
        <v>939955.3</v>
      </c>
      <c r="M88" s="8">
        <f>'86'!$B$17</f>
        <v>223107.55</v>
      </c>
      <c r="N88" s="8">
        <f>'86'!$B$18</f>
        <v>0</v>
      </c>
      <c r="O88" s="8">
        <f>'86'!$B$19</f>
        <v>227339.33</v>
      </c>
      <c r="P88" s="8">
        <f>'86'!$B$20</f>
        <v>0</v>
      </c>
      <c r="Q88" s="8">
        <f>'86'!$B$21</f>
        <v>1415035.76</v>
      </c>
      <c r="R88" s="8">
        <f>'86'!$B$22</f>
        <v>5471412.2699999996</v>
      </c>
      <c r="S88" s="8">
        <f>'86'!$B$23</f>
        <v>161068.21</v>
      </c>
      <c r="T88" s="8">
        <f>'86'!$B$24</f>
        <v>274434.78999999998</v>
      </c>
      <c r="U88" s="8">
        <f>'86'!$B$25</f>
        <v>5326.65</v>
      </c>
      <c r="V88" s="8">
        <f>'86'!$B$26</f>
        <v>0</v>
      </c>
      <c r="W88" s="8">
        <f>'86'!$B$27</f>
        <v>25515.06</v>
      </c>
      <c r="X88" s="65">
        <f t="shared" si="12"/>
        <v>15973955.120000001</v>
      </c>
      <c r="Y88" s="8">
        <f>'86'!$C$7</f>
        <v>3356936.84</v>
      </c>
      <c r="Z88" s="8">
        <f>'86'!$C$8</f>
        <v>252011.82</v>
      </c>
      <c r="AA88" s="8">
        <f>'86'!$C$9</f>
        <v>1646223.99</v>
      </c>
      <c r="AB88" s="8">
        <f>'86'!$C$10</f>
        <v>515239.28</v>
      </c>
      <c r="AC88" s="8">
        <f>'86'!$C$11</f>
        <v>425872.18</v>
      </c>
      <c r="AD88" s="8">
        <f>'86'!$C$12</f>
        <v>89311.62</v>
      </c>
      <c r="AE88" s="8">
        <f>'86'!$C$13</f>
        <v>0</v>
      </c>
      <c r="AF88" s="8">
        <f>'86'!$C$14</f>
        <v>793578.6</v>
      </c>
      <c r="AG88" s="8">
        <f>'86'!$C$15</f>
        <v>14400</v>
      </c>
      <c r="AH88" s="8">
        <f>'86'!$C$16</f>
        <v>907918.29</v>
      </c>
      <c r="AI88" s="8">
        <f>'86'!$C$17</f>
        <v>217504.99</v>
      </c>
      <c r="AJ88" s="8">
        <f>'86'!$C$18</f>
        <v>0</v>
      </c>
      <c r="AK88" s="8">
        <f>'86'!$C$19</f>
        <v>213825.96</v>
      </c>
      <c r="AL88" s="8">
        <f>'86'!$C$20</f>
        <v>0</v>
      </c>
      <c r="AM88" s="8">
        <f>'86'!$C$21</f>
        <v>1776260.95</v>
      </c>
      <c r="AN88" s="8">
        <f>'86'!$C$22</f>
        <v>6718911.0999999996</v>
      </c>
      <c r="AO88" s="8">
        <f>'86'!$C$23</f>
        <v>159273.01</v>
      </c>
      <c r="AP88" s="8">
        <f>'86'!$C$24</f>
        <v>301876.53999999998</v>
      </c>
      <c r="AQ88" s="8">
        <f>'86'!$C$25</f>
        <v>5326.65</v>
      </c>
      <c r="AR88" s="8">
        <f>'86'!$C$26</f>
        <v>0</v>
      </c>
      <c r="AS88" s="8">
        <f>'86'!$C$27</f>
        <v>22983.38</v>
      </c>
      <c r="AT88" s="65">
        <f t="shared" si="13"/>
        <v>17417455.199999996</v>
      </c>
      <c r="AU88" s="8">
        <f>'86'!$B$31</f>
        <v>3511954.1399999997</v>
      </c>
      <c r="AV88" s="8">
        <f>'86'!$B$32</f>
        <v>564857.28</v>
      </c>
      <c r="AW88" s="8">
        <f>'86'!$B$33</f>
        <v>522624.96</v>
      </c>
      <c r="AX88" s="8">
        <f>'86'!$B$34</f>
        <v>552979.43999999994</v>
      </c>
      <c r="AY88" s="8">
        <f>'86'!$B$35</f>
        <v>68627.520000000004</v>
      </c>
      <c r="AZ88" s="8">
        <f>'86'!$B$36</f>
        <v>21116.16</v>
      </c>
      <c r="BA88" s="8">
        <f>'86'!$B$37</f>
        <v>95390.82</v>
      </c>
      <c r="BB88" s="8">
        <f>'86'!$B$38</f>
        <v>1553637.18</v>
      </c>
      <c r="BC88" s="8">
        <f>'86'!$B$39</f>
        <v>88297.919999999998</v>
      </c>
      <c r="BD88" s="8">
        <f>'86'!$B$40</f>
        <v>44422.86</v>
      </c>
      <c r="BE88" s="8">
        <f>'86'!$B$41</f>
        <v>5689244</v>
      </c>
      <c r="BF88" s="8">
        <f>'86'!$B$42</f>
        <v>525264.48</v>
      </c>
      <c r="BG88" s="8">
        <f>'86'!$B$43</f>
        <v>434201.04</v>
      </c>
      <c r="BH88" s="8">
        <f>'86'!$B$46</f>
        <v>873079.18</v>
      </c>
      <c r="BI88" s="8">
        <f>'86'!$B$44</f>
        <v>89743.679999999993</v>
      </c>
      <c r="BJ88" s="8">
        <f>'86'!$B$45</f>
        <v>0</v>
      </c>
      <c r="BK88" s="8">
        <f>'86'!$B$47</f>
        <v>84262.080000000002</v>
      </c>
      <c r="BL88" s="8">
        <f>'86'!$B$49</f>
        <v>223107.55</v>
      </c>
      <c r="BM88" s="8">
        <f>'86'!$B$48</f>
        <v>939669.12</v>
      </c>
      <c r="BN88" s="8">
        <f>'86'!$B$51</f>
        <v>228891.6</v>
      </c>
      <c r="BO88" s="8">
        <f>'86'!$B$58</f>
        <v>143653.07999999999</v>
      </c>
      <c r="BP88" s="8">
        <f>'86'!$B$53</f>
        <v>1717496.96</v>
      </c>
      <c r="BQ88" s="8">
        <f>'86'!$B$54</f>
        <v>55681.08</v>
      </c>
      <c r="BR88" s="8">
        <f>'86'!$B$55</f>
        <v>96522.22</v>
      </c>
      <c r="BS88" s="8">
        <f>'86'!$B$56</f>
        <v>5352158.24</v>
      </c>
      <c r="BT88" s="8">
        <f>'86'!$B$57</f>
        <v>115462.67</v>
      </c>
      <c r="BU88" s="8">
        <f>'86'!$B$52</f>
        <v>0</v>
      </c>
      <c r="BV88" s="8">
        <f>'86'!$B$50</f>
        <v>0</v>
      </c>
      <c r="BW88" s="8">
        <f>'86'!$B$59</f>
        <v>0</v>
      </c>
      <c r="BX88" s="8">
        <f>'86'!$B$60</f>
        <v>0</v>
      </c>
      <c r="BY88" s="8">
        <f>'86'!$B$61</f>
        <v>25515.06</v>
      </c>
      <c r="BZ88" s="55"/>
      <c r="CA88" s="65">
        <f t="shared" si="14"/>
        <v>19838240.209999997</v>
      </c>
      <c r="CB88" s="65">
        <f t="shared" si="15"/>
        <v>-2420785.0100000016</v>
      </c>
      <c r="CD88" s="9">
        <f>CB88-'86'!$B$65</f>
        <v>0</v>
      </c>
    </row>
    <row r="89" spans="1:82" ht="15" x14ac:dyDescent="0.25">
      <c r="A89" s="7">
        <v>87</v>
      </c>
      <c r="B89" s="54" t="s">
        <v>85</v>
      </c>
      <c r="C89" s="8">
        <f>'87'!$B$7</f>
        <v>914191.26</v>
      </c>
      <c r="D89" s="8">
        <f>'87'!$B$8</f>
        <v>67233.59</v>
      </c>
      <c r="E89" s="8">
        <f>'87'!$B$9</f>
        <v>446326.8</v>
      </c>
      <c r="F89" s="8">
        <f>'87'!$B$10</f>
        <v>140535.78</v>
      </c>
      <c r="G89" s="8">
        <f>'87'!$B$11</f>
        <v>116171.7</v>
      </c>
      <c r="H89" s="8">
        <f>'87'!$B$12</f>
        <v>15339.84</v>
      </c>
      <c r="I89" s="8">
        <f>'87'!$B$13</f>
        <v>0</v>
      </c>
      <c r="J89" s="8">
        <f>'87'!$B$14</f>
        <v>203842.32</v>
      </c>
      <c r="K89" s="8">
        <f>'87'!$B$15</f>
        <v>3600</v>
      </c>
      <c r="L89" s="8">
        <f>'87'!$B$16</f>
        <v>251412.54</v>
      </c>
      <c r="M89" s="8">
        <f>'87'!$B$17</f>
        <v>59675.46</v>
      </c>
      <c r="N89" s="8">
        <f>'87'!$B$18</f>
        <v>0</v>
      </c>
      <c r="O89" s="8">
        <f>'87'!$B$19</f>
        <v>53604.43</v>
      </c>
      <c r="P89" s="8">
        <f>'87'!$B$20</f>
        <v>0</v>
      </c>
      <c r="Q89" s="8">
        <f>'87'!$B$21</f>
        <v>804381.27</v>
      </c>
      <c r="R89" s="8">
        <f>'87'!$B$22</f>
        <v>2081187.97</v>
      </c>
      <c r="S89" s="8">
        <f>'87'!$B$23</f>
        <v>43079.519999999997</v>
      </c>
      <c r="T89" s="8">
        <f>'87'!$B$24</f>
        <v>133067.28</v>
      </c>
      <c r="U89" s="8">
        <f>'87'!$B$25</f>
        <v>0</v>
      </c>
      <c r="V89" s="8">
        <f>'87'!$B$26</f>
        <v>0</v>
      </c>
      <c r="W89" s="8">
        <f>'87'!$B$27</f>
        <v>0</v>
      </c>
      <c r="X89" s="65">
        <f t="shared" si="12"/>
        <v>5333649.76</v>
      </c>
      <c r="Y89" s="8">
        <f>'87'!$C$7</f>
        <v>908481.78</v>
      </c>
      <c r="Z89" s="8">
        <f>'87'!$C$8</f>
        <v>64617.38</v>
      </c>
      <c r="AA89" s="8">
        <f>'87'!$C$9</f>
        <v>445322.34</v>
      </c>
      <c r="AB89" s="8">
        <f>'87'!$C$10</f>
        <v>139376.29999999999</v>
      </c>
      <c r="AC89" s="8">
        <f>'87'!$C$11</f>
        <v>115266.99</v>
      </c>
      <c r="AD89" s="8">
        <f>'87'!$C$12</f>
        <v>15877.42</v>
      </c>
      <c r="AE89" s="8">
        <f>'87'!$C$13</f>
        <v>0</v>
      </c>
      <c r="AF89" s="8">
        <f>'87'!$C$14</f>
        <v>197569.9</v>
      </c>
      <c r="AG89" s="8">
        <f>'87'!$C$15</f>
        <v>3600</v>
      </c>
      <c r="AH89" s="8">
        <f>'87'!$C$16</f>
        <v>245915.24</v>
      </c>
      <c r="AI89" s="8">
        <f>'87'!$C$17</f>
        <v>58911.95</v>
      </c>
      <c r="AJ89" s="8">
        <f>'87'!$C$18</f>
        <v>0</v>
      </c>
      <c r="AK89" s="8">
        <f>'87'!$C$19</f>
        <v>54867.44</v>
      </c>
      <c r="AL89" s="8">
        <f>'87'!$C$20</f>
        <v>0</v>
      </c>
      <c r="AM89" s="8">
        <f>'87'!$C$21</f>
        <v>789633.45</v>
      </c>
      <c r="AN89" s="8">
        <f>'87'!$C$22</f>
        <v>2071132.37</v>
      </c>
      <c r="AO89" s="8">
        <f>'87'!$C$23</f>
        <v>43180.63</v>
      </c>
      <c r="AP89" s="8">
        <f>'87'!$C$24</f>
        <v>133438.76</v>
      </c>
      <c r="AQ89" s="8">
        <f>'87'!$C$25</f>
        <v>0</v>
      </c>
      <c r="AR89" s="8">
        <f>'87'!$C$26</f>
        <v>0</v>
      </c>
      <c r="AS89" s="8">
        <f>'87'!$C$27</f>
        <v>0</v>
      </c>
      <c r="AT89" s="65">
        <f t="shared" si="13"/>
        <v>5287191.9499999993</v>
      </c>
      <c r="AU89" s="8">
        <f>'87'!$B$31</f>
        <v>1000160.94</v>
      </c>
      <c r="AV89" s="8">
        <f>'87'!$B$32</f>
        <v>151126.79999999999</v>
      </c>
      <c r="AW89" s="8">
        <f>'87'!$B$33</f>
        <v>139827.6</v>
      </c>
      <c r="AX89" s="8">
        <f>'87'!$B$34</f>
        <v>147948.9</v>
      </c>
      <c r="AY89" s="8">
        <f>'87'!$B$35</f>
        <v>18361.2</v>
      </c>
      <c r="AZ89" s="8">
        <f>'87'!$B$36</f>
        <v>5649.6</v>
      </c>
      <c r="BA89" s="8">
        <f>'87'!$B$37</f>
        <v>47695.41</v>
      </c>
      <c r="BB89" s="8">
        <f>'87'!$B$38</f>
        <v>440169.28</v>
      </c>
      <c r="BC89" s="8">
        <f>'87'!$B$39</f>
        <v>30712.32</v>
      </c>
      <c r="BD89" s="8">
        <f>'87'!$B$40</f>
        <v>18669.830000000002</v>
      </c>
      <c r="BE89" s="8">
        <f>'87'!$B$41</f>
        <v>350682</v>
      </c>
      <c r="BF89" s="8">
        <f>'87'!$B$42</f>
        <v>140533.79999999999</v>
      </c>
      <c r="BG89" s="8">
        <f>'87'!$B$43</f>
        <v>116169.9</v>
      </c>
      <c r="BH89" s="8">
        <f>'87'!$B$46</f>
        <v>195526.85</v>
      </c>
      <c r="BI89" s="8">
        <f>'87'!$B$44</f>
        <v>15339.84</v>
      </c>
      <c r="BJ89" s="8">
        <f>'87'!$B$45</f>
        <v>0</v>
      </c>
      <c r="BK89" s="8">
        <f>'87'!$B$47</f>
        <v>24074.880000000001</v>
      </c>
      <c r="BL89" s="8">
        <f>'87'!$B$49</f>
        <v>59675.46</v>
      </c>
      <c r="BM89" s="8">
        <f>'87'!$B$48</f>
        <v>251407.2</v>
      </c>
      <c r="BN89" s="8">
        <f>'87'!$B$51</f>
        <v>17196.84</v>
      </c>
      <c r="BO89" s="8">
        <f>'87'!$B$58</f>
        <v>54881.760000000002</v>
      </c>
      <c r="BP89" s="8">
        <f>'87'!$B$53</f>
        <v>937778.57</v>
      </c>
      <c r="BQ89" s="8">
        <f>'87'!$B$54</f>
        <v>13986.9</v>
      </c>
      <c r="BR89" s="8">
        <f>'87'!$B$55</f>
        <v>24244.25</v>
      </c>
      <c r="BS89" s="8">
        <f>'87'!$B$56</f>
        <v>2043889.84</v>
      </c>
      <c r="BT89" s="8">
        <f>'87'!$B$57</f>
        <v>29002.44</v>
      </c>
      <c r="BU89" s="8">
        <f>'87'!$B$52</f>
        <v>0</v>
      </c>
      <c r="BV89" s="8">
        <f>'87'!$B$50</f>
        <v>0</v>
      </c>
      <c r="BW89" s="8">
        <f>'87'!$B$59</f>
        <v>0</v>
      </c>
      <c r="BX89" s="8">
        <f>'87'!$B$60</f>
        <v>0</v>
      </c>
      <c r="BY89" s="8">
        <f>'87'!$B$61</f>
        <v>0</v>
      </c>
      <c r="BZ89" s="55"/>
      <c r="CA89" s="65">
        <f t="shared" si="14"/>
        <v>5207317.88</v>
      </c>
      <c r="CB89" s="65">
        <f t="shared" si="15"/>
        <v>79874.069999999367</v>
      </c>
      <c r="CD89" s="9">
        <f>CB89-'87'!$B$65</f>
        <v>0</v>
      </c>
    </row>
    <row r="90" spans="1:82" ht="15" x14ac:dyDescent="0.25">
      <c r="A90" s="14">
        <v>88</v>
      </c>
      <c r="B90" s="54" t="s">
        <v>86</v>
      </c>
      <c r="C90" s="8">
        <f>'88'!$B$7</f>
        <v>3962156.92</v>
      </c>
      <c r="D90" s="8">
        <f>'88'!$B$8</f>
        <v>262033.32</v>
      </c>
      <c r="E90" s="8">
        <f>'88'!$B$9</f>
        <v>1934402.19</v>
      </c>
      <c r="F90" s="8">
        <f>'88'!$B$10</f>
        <v>609091.6</v>
      </c>
      <c r="G90" s="8">
        <f>'88'!$B$11</f>
        <v>503499.8</v>
      </c>
      <c r="H90" s="8">
        <f>'88'!$B$12</f>
        <v>83068.990000000005</v>
      </c>
      <c r="I90" s="8">
        <f>'88'!$B$13</f>
        <v>0</v>
      </c>
      <c r="J90" s="8">
        <f>'88'!$B$14</f>
        <v>950391.7</v>
      </c>
      <c r="K90" s="8">
        <f>'88'!$B$15</f>
        <v>16800</v>
      </c>
      <c r="L90" s="8">
        <f>'88'!$B$16</f>
        <v>1087654.3500000001</v>
      </c>
      <c r="M90" s="8">
        <f>'88'!$B$17</f>
        <v>258640.1</v>
      </c>
      <c r="N90" s="8">
        <f>'88'!$B$18</f>
        <v>0</v>
      </c>
      <c r="O90" s="8">
        <f>'88'!$B$19</f>
        <v>195859.8</v>
      </c>
      <c r="P90" s="8">
        <f>'88'!$B$20</f>
        <v>0</v>
      </c>
      <c r="Q90" s="8">
        <f>'88'!$B$21</f>
        <v>3321126.91</v>
      </c>
      <c r="R90" s="8">
        <f>'88'!$B$22</f>
        <v>10484025.539999999</v>
      </c>
      <c r="S90" s="8">
        <f>'88'!$B$23</f>
        <v>186710.01</v>
      </c>
      <c r="T90" s="8">
        <f>'88'!$B$24</f>
        <v>597905.43000000005</v>
      </c>
      <c r="U90" s="8">
        <f>'88'!$B$25</f>
        <v>0</v>
      </c>
      <c r="V90" s="8">
        <f>'88'!$B$26</f>
        <v>0</v>
      </c>
      <c r="W90" s="8">
        <f>'88'!$B$27</f>
        <v>0</v>
      </c>
      <c r="X90" s="65">
        <f t="shared" si="12"/>
        <v>24453366.66</v>
      </c>
      <c r="Y90" s="8">
        <f>'88'!$C$7</f>
        <v>3856579.19</v>
      </c>
      <c r="Z90" s="8">
        <f>'88'!$C$8</f>
        <v>248431</v>
      </c>
      <c r="AA90" s="8">
        <f>'88'!$C$9</f>
        <v>1886208.15</v>
      </c>
      <c r="AB90" s="8">
        <f>'88'!$C$10</f>
        <v>592307.87</v>
      </c>
      <c r="AC90" s="8">
        <f>'88'!$C$11</f>
        <v>489680.82</v>
      </c>
      <c r="AD90" s="8">
        <f>'88'!$C$12</f>
        <v>81490.44</v>
      </c>
      <c r="AE90" s="8">
        <f>'88'!$C$13</f>
        <v>0</v>
      </c>
      <c r="AF90" s="8">
        <f>'88'!$C$14</f>
        <v>910346.03</v>
      </c>
      <c r="AG90" s="8">
        <f>'88'!$C$15</f>
        <v>16800</v>
      </c>
      <c r="AH90" s="8">
        <f>'88'!$C$16</f>
        <v>1049912.95</v>
      </c>
      <c r="AI90" s="8">
        <f>'88'!$C$17</f>
        <v>250217.19</v>
      </c>
      <c r="AJ90" s="8">
        <f>'88'!$C$18</f>
        <v>0</v>
      </c>
      <c r="AK90" s="8">
        <f>'88'!$C$19</f>
        <v>193523.07</v>
      </c>
      <c r="AL90" s="8">
        <f>'88'!$C$20</f>
        <v>0</v>
      </c>
      <c r="AM90" s="8">
        <f>'88'!$C$21</f>
        <v>3139042.61</v>
      </c>
      <c r="AN90" s="8">
        <f>'88'!$C$22</f>
        <v>9819455.5199999996</v>
      </c>
      <c r="AO90" s="8">
        <f>'88'!$C$23</f>
        <v>182013.65</v>
      </c>
      <c r="AP90" s="8">
        <f>'88'!$C$24</f>
        <v>557807.81999999995</v>
      </c>
      <c r="AQ90" s="8">
        <f>'88'!$C$25</f>
        <v>0</v>
      </c>
      <c r="AR90" s="8">
        <f>'88'!$C$26</f>
        <v>0</v>
      </c>
      <c r="AS90" s="8">
        <f>'88'!$C$27</f>
        <v>0</v>
      </c>
      <c r="AT90" s="65">
        <f t="shared" si="13"/>
        <v>23273816.309999999</v>
      </c>
      <c r="AU90" s="8">
        <f>'88'!$B$31</f>
        <v>3682589.59</v>
      </c>
      <c r="AV90" s="8">
        <f>'88'!$B$32</f>
        <v>654865.68000000005</v>
      </c>
      <c r="AW90" s="8">
        <f>'88'!$B$33</f>
        <v>605903.76</v>
      </c>
      <c r="AX90" s="8">
        <f>'88'!$B$34</f>
        <v>641095.14</v>
      </c>
      <c r="AY90" s="8">
        <f>'88'!$B$35</f>
        <v>79563.12</v>
      </c>
      <c r="AZ90" s="8">
        <f>'88'!$B$36</f>
        <v>24480.959999999999</v>
      </c>
      <c r="BA90" s="8">
        <f>'88'!$B$37</f>
        <v>211222.53</v>
      </c>
      <c r="BB90" s="8">
        <f>'88'!$B$38</f>
        <v>1315903.52</v>
      </c>
      <c r="BC90" s="8">
        <f>'88'!$B$39</f>
        <v>76780.800000000003</v>
      </c>
      <c r="BD90" s="8">
        <f>'88'!$B$40</f>
        <v>72774.080000000002</v>
      </c>
      <c r="BE90" s="8">
        <f>'88'!$B$41</f>
        <v>846233</v>
      </c>
      <c r="BF90" s="8">
        <f>'88'!$B$42</f>
        <v>608963.88</v>
      </c>
      <c r="BG90" s="8">
        <f>'88'!$B$43</f>
        <v>503389.74</v>
      </c>
      <c r="BH90" s="8">
        <f>'88'!$B$46</f>
        <v>912156.19</v>
      </c>
      <c r="BI90" s="8">
        <f>'88'!$B$44</f>
        <v>83002.850000000006</v>
      </c>
      <c r="BJ90" s="8">
        <f>'88'!$B$45</f>
        <v>0</v>
      </c>
      <c r="BK90" s="8">
        <f>'88'!$B$47</f>
        <v>48149.760000000002</v>
      </c>
      <c r="BL90" s="8">
        <f>'88'!$B$49</f>
        <v>258640.1</v>
      </c>
      <c r="BM90" s="8">
        <f>'88'!$B$48</f>
        <v>1089402.72</v>
      </c>
      <c r="BN90" s="8">
        <f>'88'!$B$51</f>
        <v>187397.83</v>
      </c>
      <c r="BO90" s="8">
        <f>'88'!$B$58</f>
        <v>242103.96</v>
      </c>
      <c r="BP90" s="8">
        <f>'88'!$B$53</f>
        <v>3606617.19</v>
      </c>
      <c r="BQ90" s="8">
        <f>'88'!$B$54</f>
        <v>54541.68</v>
      </c>
      <c r="BR90" s="8">
        <f>'88'!$B$55</f>
        <v>94383.55</v>
      </c>
      <c r="BS90" s="8">
        <f>'88'!$B$56</f>
        <v>10412644.810000001</v>
      </c>
      <c r="BT90" s="8">
        <f>'88'!$B$57</f>
        <v>113108.09</v>
      </c>
      <c r="BU90" s="8">
        <f>'88'!$B$52</f>
        <v>0</v>
      </c>
      <c r="BV90" s="8">
        <f>'88'!$B$50</f>
        <v>0</v>
      </c>
      <c r="BW90" s="8">
        <f>'88'!$B$59</f>
        <v>0</v>
      </c>
      <c r="BX90" s="8">
        <f>'88'!$B$60</f>
        <v>0</v>
      </c>
      <c r="BY90" s="8">
        <f>'88'!$B$61</f>
        <v>0</v>
      </c>
      <c r="BZ90" s="55"/>
      <c r="CA90" s="65">
        <f t="shared" si="14"/>
        <v>22481291.619999997</v>
      </c>
      <c r="CB90" s="65">
        <f t="shared" si="15"/>
        <v>792524.69000000134</v>
      </c>
      <c r="CD90" s="9">
        <f>CB90-'88'!$B$65</f>
        <v>0</v>
      </c>
    </row>
    <row r="91" spans="1:82" ht="15" x14ac:dyDescent="0.25">
      <c r="A91" s="7">
        <v>89</v>
      </c>
      <c r="B91" s="56" t="s">
        <v>90</v>
      </c>
      <c r="C91" s="8">
        <f>'89'!$B$7</f>
        <v>2808501</v>
      </c>
      <c r="D91" s="8">
        <f>'89'!$B$8</f>
        <v>223145.24</v>
      </c>
      <c r="E91" s="8">
        <f>'89'!$B$9</f>
        <v>1371165.72</v>
      </c>
      <c r="F91" s="8">
        <f>'89'!$B$10</f>
        <v>431743.62</v>
      </c>
      <c r="G91" s="8">
        <f>'89'!$B$11</f>
        <v>356495.1</v>
      </c>
      <c r="H91" s="8">
        <f>'89'!$B$12</f>
        <v>70178.17</v>
      </c>
      <c r="I91" s="8">
        <f>'89'!$B$13</f>
        <v>0</v>
      </c>
      <c r="J91" s="8">
        <f>'89'!$B$14</f>
        <v>700648.74</v>
      </c>
      <c r="K91" s="8">
        <f>'89'!$B$15</f>
        <v>10800</v>
      </c>
      <c r="L91" s="8">
        <f>'89'!$B$16</f>
        <v>772365.36</v>
      </c>
      <c r="M91" s="8">
        <f>'89'!$B$17</f>
        <v>182867.1</v>
      </c>
      <c r="N91" s="8">
        <f>'89'!$B$18</f>
        <v>0</v>
      </c>
      <c r="O91" s="8">
        <f>'89'!$B$19</f>
        <v>140122.85</v>
      </c>
      <c r="P91" s="8">
        <f>'89'!$B$20</f>
        <v>0</v>
      </c>
      <c r="Q91" s="8">
        <f>'89'!$B$21</f>
        <v>2363783.36</v>
      </c>
      <c r="R91" s="8">
        <f>'89'!$B$22</f>
        <v>7733210.04</v>
      </c>
      <c r="S91" s="8">
        <f>'89'!$B$23</f>
        <v>132346.32</v>
      </c>
      <c r="T91" s="8">
        <f>'89'!$B$24</f>
        <v>323436.48</v>
      </c>
      <c r="U91" s="8">
        <f>'89'!$B$25</f>
        <v>26399.73</v>
      </c>
      <c r="V91" s="8">
        <f>'89'!$B$26</f>
        <v>0</v>
      </c>
      <c r="W91" s="8">
        <f>'89'!$B$27</f>
        <v>0</v>
      </c>
      <c r="X91" s="65">
        <f t="shared" si="12"/>
        <v>17647208.830000002</v>
      </c>
      <c r="Y91" s="8">
        <f>'89'!$C$7</f>
        <v>2765007.64</v>
      </c>
      <c r="Z91" s="8">
        <f>'89'!$C$8</f>
        <v>211712.36</v>
      </c>
      <c r="AA91" s="8">
        <f>'89'!$C$9</f>
        <v>1356416.95</v>
      </c>
      <c r="AB91" s="8">
        <f>'89'!$C$10</f>
        <v>424415.31</v>
      </c>
      <c r="AC91" s="8">
        <f>'89'!$C$11</f>
        <v>350307.84000000003</v>
      </c>
      <c r="AD91" s="8">
        <f>'89'!$C$12</f>
        <v>69489.03</v>
      </c>
      <c r="AE91" s="8">
        <f>'89'!$C$13</f>
        <v>0</v>
      </c>
      <c r="AF91" s="8">
        <f>'89'!$C$14</f>
        <v>678779.05</v>
      </c>
      <c r="AG91" s="8">
        <f>'89'!$C$15</f>
        <v>10800</v>
      </c>
      <c r="AH91" s="8">
        <f>'89'!$C$16</f>
        <v>747252.93</v>
      </c>
      <c r="AI91" s="8">
        <f>'89'!$C$17</f>
        <v>179012.87</v>
      </c>
      <c r="AJ91" s="8">
        <f>'89'!$C$18</f>
        <v>0</v>
      </c>
      <c r="AK91" s="8">
        <f>'89'!$C$19</f>
        <v>140462.07999999999</v>
      </c>
      <c r="AL91" s="8">
        <f>'89'!$C$20</f>
        <v>19.46</v>
      </c>
      <c r="AM91" s="8">
        <f>'89'!$C$21</f>
        <v>2269134.37</v>
      </c>
      <c r="AN91" s="8">
        <f>'89'!$C$22</f>
        <v>7554704.6799999997</v>
      </c>
      <c r="AO91" s="8">
        <f>'89'!$C$23</f>
        <v>131269.95000000001</v>
      </c>
      <c r="AP91" s="8">
        <f>'89'!$C$24</f>
        <v>305237.7</v>
      </c>
      <c r="AQ91" s="8">
        <f>'89'!$C$25</f>
        <v>24002.61</v>
      </c>
      <c r="AR91" s="8">
        <f>'89'!$C$26</f>
        <v>0</v>
      </c>
      <c r="AS91" s="8">
        <f>'89'!$C$27</f>
        <v>0</v>
      </c>
      <c r="AT91" s="65">
        <f t="shared" si="13"/>
        <v>17218024.829999998</v>
      </c>
      <c r="AU91" s="8">
        <f>'89'!$B$31</f>
        <v>2821204.64</v>
      </c>
      <c r="AV91" s="8">
        <f>'89'!$B$32</f>
        <v>464268.72</v>
      </c>
      <c r="AW91" s="8">
        <f>'89'!$B$33</f>
        <v>429557.04</v>
      </c>
      <c r="AX91" s="8">
        <f>'89'!$B$34</f>
        <v>454506.06</v>
      </c>
      <c r="AY91" s="8">
        <f>'89'!$B$35</f>
        <v>56406.48</v>
      </c>
      <c r="AZ91" s="8">
        <f>'89'!$B$36</f>
        <v>17355.84</v>
      </c>
      <c r="BA91" s="8">
        <f>'89'!$B$37</f>
        <v>143086.23000000001</v>
      </c>
      <c r="BB91" s="8">
        <f>'89'!$B$38</f>
        <v>1140699.49</v>
      </c>
      <c r="BC91" s="8">
        <f>'89'!$B$39</f>
        <v>49907.519999999997</v>
      </c>
      <c r="BD91" s="8">
        <f>'89'!$B$40</f>
        <v>65417.26</v>
      </c>
      <c r="BE91" s="8">
        <f>'89'!$B$41</f>
        <v>567073</v>
      </c>
      <c r="BF91" s="8">
        <f>'89'!$B$42</f>
        <v>431726.52</v>
      </c>
      <c r="BG91" s="8">
        <f>'89'!$B$43</f>
        <v>356879.46</v>
      </c>
      <c r="BH91" s="8">
        <f>'89'!$B$46</f>
        <v>651540.14</v>
      </c>
      <c r="BI91" s="8">
        <f>'89'!$B$44</f>
        <v>70177.919999999998</v>
      </c>
      <c r="BJ91" s="8">
        <f>'89'!$B$45</f>
        <v>0</v>
      </c>
      <c r="BK91" s="8">
        <f>'89'!$B$47</f>
        <v>46143.519999999997</v>
      </c>
      <c r="BL91" s="8">
        <f>'89'!$B$49</f>
        <v>182867.1</v>
      </c>
      <c r="BM91" s="8">
        <f>'89'!$B$48</f>
        <v>772334.88</v>
      </c>
      <c r="BN91" s="8">
        <f>'89'!$B$51</f>
        <v>137689.32</v>
      </c>
      <c r="BO91" s="8">
        <f>'89'!$B$58</f>
        <v>150982.56</v>
      </c>
      <c r="BP91" s="8">
        <f>'89'!$B$53</f>
        <v>2454246.13</v>
      </c>
      <c r="BQ91" s="8">
        <f>'89'!$B$54</f>
        <v>46324.44</v>
      </c>
      <c r="BR91" s="8">
        <f>'89'!$B$55</f>
        <v>80383.58</v>
      </c>
      <c r="BS91" s="8">
        <f>'89'!$B$56</f>
        <v>7326105.8099999996</v>
      </c>
      <c r="BT91" s="8">
        <f>'89'!$B$57</f>
        <v>96437.22</v>
      </c>
      <c r="BU91" s="8">
        <f>'89'!$B$52</f>
        <v>0</v>
      </c>
      <c r="BV91" s="8">
        <f>'89'!$B$50</f>
        <v>0</v>
      </c>
      <c r="BW91" s="8">
        <f>'89'!$B$59</f>
        <v>0</v>
      </c>
      <c r="BX91" s="8">
        <f>'89'!$B$60</f>
        <v>15930.62</v>
      </c>
      <c r="BY91" s="8">
        <f>'89'!$B$61</f>
        <v>0</v>
      </c>
      <c r="BZ91" s="55"/>
      <c r="CA91" s="65">
        <f t="shared" si="14"/>
        <v>15984901.619999995</v>
      </c>
      <c r="CB91" s="65">
        <f t="shared" si="15"/>
        <v>1233123.2100000028</v>
      </c>
      <c r="CD91" s="9">
        <f>CB91-'89'!$B$65</f>
        <v>0</v>
      </c>
    </row>
    <row r="92" spans="1:82" ht="15" x14ac:dyDescent="0.25">
      <c r="A92" s="14">
        <v>90</v>
      </c>
      <c r="B92" s="54" t="s">
        <v>87</v>
      </c>
      <c r="C92" s="8">
        <f>'90'!$B$7</f>
        <v>1137041.76</v>
      </c>
      <c r="D92" s="8">
        <f>'90'!$B$8</f>
        <v>89522.09</v>
      </c>
      <c r="E92" s="8">
        <f>'90'!$B$9</f>
        <v>555126.78</v>
      </c>
      <c r="F92" s="8">
        <f>'90'!$B$10</f>
        <v>174794.04</v>
      </c>
      <c r="G92" s="8">
        <f>'90'!$B$11</f>
        <v>143617.98000000001</v>
      </c>
      <c r="H92" s="8">
        <f>'90'!$B$12</f>
        <v>29864.52</v>
      </c>
      <c r="I92" s="8">
        <f>'90'!$B$13</f>
        <v>0</v>
      </c>
      <c r="J92" s="8">
        <f>'90'!$B$14</f>
        <v>367812.19</v>
      </c>
      <c r="K92" s="8">
        <f>'90'!$B$15</f>
        <v>66972</v>
      </c>
      <c r="L92" s="8">
        <f>'90'!$B$16</f>
        <v>312699.24</v>
      </c>
      <c r="M92" s="8">
        <f>'90'!$B$17</f>
        <v>0</v>
      </c>
      <c r="N92" s="8">
        <f>'90'!$B$18</f>
        <v>0</v>
      </c>
      <c r="O92" s="8">
        <f>'90'!$B$19</f>
        <v>62090.02</v>
      </c>
      <c r="P92" s="8">
        <f>'90'!$B$20</f>
        <v>0</v>
      </c>
      <c r="Q92" s="8">
        <f>'90'!$B$21</f>
        <v>664498.04</v>
      </c>
      <c r="R92" s="8">
        <f>'90'!$B$22</f>
        <v>1896366.3</v>
      </c>
      <c r="S92" s="8">
        <f>'90'!$B$23</f>
        <v>53580</v>
      </c>
      <c r="T92" s="8">
        <f>'90'!$B$24</f>
        <v>69974.100000000006</v>
      </c>
      <c r="U92" s="8">
        <f>'90'!$B$25</f>
        <v>0</v>
      </c>
      <c r="V92" s="8">
        <f>'90'!$B$26</f>
        <v>0</v>
      </c>
      <c r="W92" s="8">
        <f>'90'!$B$27</f>
        <v>44000</v>
      </c>
      <c r="X92" s="65">
        <f t="shared" si="12"/>
        <v>5667959.0600000005</v>
      </c>
      <c r="Y92" s="8">
        <f>'90'!$C$7</f>
        <v>1121574.57</v>
      </c>
      <c r="Z92" s="8">
        <f>'90'!$C$8</f>
        <v>86446.42</v>
      </c>
      <c r="AA92" s="8">
        <f>'90'!$C$9</f>
        <v>548055.05000000005</v>
      </c>
      <c r="AB92" s="8">
        <f>'90'!$C$10</f>
        <v>172275.58</v>
      </c>
      <c r="AC92" s="8">
        <f>'90'!$C$11</f>
        <v>141585.10999999999</v>
      </c>
      <c r="AD92" s="8">
        <f>'90'!$C$12</f>
        <v>29516.14</v>
      </c>
      <c r="AE92" s="8">
        <f>'90'!$C$13</f>
        <v>0</v>
      </c>
      <c r="AF92" s="8">
        <f>'90'!$C$14</f>
        <v>350796.19</v>
      </c>
      <c r="AG92" s="8">
        <f>'90'!$C$15</f>
        <v>66972</v>
      </c>
      <c r="AH92" s="8">
        <f>'90'!$C$16</f>
        <v>307178.33</v>
      </c>
      <c r="AI92" s="8">
        <f>'90'!$C$17</f>
        <v>0</v>
      </c>
      <c r="AJ92" s="8">
        <f>'90'!$C$18</f>
        <v>0</v>
      </c>
      <c r="AK92" s="8">
        <f>'90'!$C$19</f>
        <v>57761.43</v>
      </c>
      <c r="AL92" s="8">
        <f>'90'!$C$20</f>
        <v>0</v>
      </c>
      <c r="AM92" s="8">
        <f>'90'!$C$21</f>
        <v>685393.68</v>
      </c>
      <c r="AN92" s="8">
        <f>'90'!$C$22</f>
        <v>2234705.98</v>
      </c>
      <c r="AO92" s="8">
        <f>'90'!$C$23</f>
        <v>52920.97</v>
      </c>
      <c r="AP92" s="8">
        <f>'90'!$C$24</f>
        <v>64943.9</v>
      </c>
      <c r="AQ92" s="8">
        <f>'90'!$C$25</f>
        <v>0</v>
      </c>
      <c r="AR92" s="8">
        <f>'90'!$C$26</f>
        <v>0</v>
      </c>
      <c r="AS92" s="8">
        <f>'90'!$C$27</f>
        <v>41400</v>
      </c>
      <c r="AT92" s="65">
        <f t="shared" si="13"/>
        <v>5961525.3500000006</v>
      </c>
      <c r="AU92" s="8">
        <f>'90'!$B$31</f>
        <v>1136770.6200000001</v>
      </c>
      <c r="AV92" s="8">
        <f>'90'!$B$32</f>
        <v>187951.92</v>
      </c>
      <c r="AW92" s="8">
        <f>'90'!$B$33</f>
        <v>173899.44</v>
      </c>
      <c r="AX92" s="8">
        <f>'90'!$B$34</f>
        <v>183999.66</v>
      </c>
      <c r="AY92" s="8">
        <f>'90'!$B$35</f>
        <v>22835.279999999999</v>
      </c>
      <c r="AZ92" s="8">
        <f>'90'!$B$36</f>
        <v>7026.24</v>
      </c>
      <c r="BA92" s="8">
        <f>'90'!$B$37</f>
        <v>56213.01</v>
      </c>
      <c r="BB92" s="8">
        <f>'90'!$B$38</f>
        <v>458701.76</v>
      </c>
      <c r="BC92" s="8">
        <f>'90'!$B$39</f>
        <v>7678.08</v>
      </c>
      <c r="BD92" s="8">
        <f>'90'!$B$40</f>
        <v>38465.230000000003</v>
      </c>
      <c r="BE92" s="8">
        <f>'90'!$B$41</f>
        <v>1964389</v>
      </c>
      <c r="BF92" s="8">
        <f>'90'!$B$42</f>
        <v>174777.72</v>
      </c>
      <c r="BG92" s="8">
        <f>'90'!$B$43</f>
        <v>144477.06</v>
      </c>
      <c r="BH92" s="8">
        <f>'90'!$B$46</f>
        <v>322855.17</v>
      </c>
      <c r="BI92" s="8">
        <f>'90'!$B$44</f>
        <v>29861.52</v>
      </c>
      <c r="BJ92" s="8">
        <f>'90'!$B$45</f>
        <v>0</v>
      </c>
      <c r="BK92" s="8">
        <f>'90'!$B$47</f>
        <v>20062.400000000001</v>
      </c>
      <c r="BL92" s="8">
        <f>'90'!$B$49</f>
        <v>0</v>
      </c>
      <c r="BM92" s="8">
        <f>'90'!$B$48</f>
        <v>312667.68</v>
      </c>
      <c r="BN92" s="8">
        <f>'90'!$B$51</f>
        <v>63183.22</v>
      </c>
      <c r="BO92" s="8">
        <f>'90'!$B$58</f>
        <v>44582.64</v>
      </c>
      <c r="BP92" s="8">
        <f>'90'!$B$53</f>
        <v>815134.02</v>
      </c>
      <c r="BQ92" s="8">
        <f>'90'!$B$54</f>
        <v>18625.8</v>
      </c>
      <c r="BR92" s="8">
        <f>'90'!$B$55</f>
        <v>32330.99</v>
      </c>
      <c r="BS92" s="8">
        <f>'90'!$B$56</f>
        <v>1802761.47</v>
      </c>
      <c r="BT92" s="8">
        <f>'90'!$B$57</f>
        <v>38565.300000000003</v>
      </c>
      <c r="BU92" s="8">
        <f>'90'!$B$52</f>
        <v>0</v>
      </c>
      <c r="BV92" s="8">
        <f>'90'!$B$50</f>
        <v>0</v>
      </c>
      <c r="BW92" s="8">
        <f>'90'!$B$59</f>
        <v>0</v>
      </c>
      <c r="BX92" s="8">
        <f>'90'!$B$60</f>
        <v>0</v>
      </c>
      <c r="BY92" s="8">
        <f>'90'!$B$61</f>
        <v>44000</v>
      </c>
      <c r="BZ92" s="55"/>
      <c r="CA92" s="65">
        <f t="shared" si="14"/>
        <v>6875522.5200000005</v>
      </c>
      <c r="CB92" s="65">
        <f t="shared" si="15"/>
        <v>-913997.16999999993</v>
      </c>
      <c r="CD92" s="9">
        <f>CB92-'90'!$B$65</f>
        <v>0</v>
      </c>
    </row>
    <row r="93" spans="1:82" ht="15" x14ac:dyDescent="0.25">
      <c r="A93" s="7">
        <v>91</v>
      </c>
      <c r="B93" s="56" t="s">
        <v>94</v>
      </c>
      <c r="C93" s="8">
        <f>'91'!$B$7</f>
        <v>3719262.84</v>
      </c>
      <c r="D93" s="8">
        <f>'91'!$B$8</f>
        <v>348594.4</v>
      </c>
      <c r="E93" s="8">
        <f>'91'!$B$9</f>
        <v>1815448.62</v>
      </c>
      <c r="F93" s="8">
        <f>'91'!$B$10</f>
        <v>571659.71</v>
      </c>
      <c r="G93" s="8">
        <f>'91'!$B$11</f>
        <v>472572.02</v>
      </c>
      <c r="H93" s="8">
        <f>'91'!$B$12</f>
        <v>96880.62</v>
      </c>
      <c r="I93" s="8">
        <f>'91'!$B$13</f>
        <v>0</v>
      </c>
      <c r="J93" s="8">
        <f>'91'!$B$14</f>
        <v>867019.86</v>
      </c>
      <c r="K93" s="8">
        <f>'91'!$B$15</f>
        <v>9200</v>
      </c>
      <c r="L93" s="8">
        <f>'91'!$B$16</f>
        <v>1021821.85</v>
      </c>
      <c r="M93" s="8">
        <f>'91'!$B$17</f>
        <v>0</v>
      </c>
      <c r="N93" s="8">
        <f>'91'!$B$18</f>
        <v>0</v>
      </c>
      <c r="O93" s="8">
        <f>'91'!$B$19</f>
        <v>258859.02</v>
      </c>
      <c r="P93" s="8">
        <f>'91'!$B$20</f>
        <v>0</v>
      </c>
      <c r="Q93" s="8">
        <f>'91'!$B$21</f>
        <v>3233229.25</v>
      </c>
      <c r="R93" s="8">
        <f>'91'!$B$22</f>
        <v>9939375.6099999994</v>
      </c>
      <c r="S93" s="8">
        <f>'91'!$B$23</f>
        <v>175273.51</v>
      </c>
      <c r="T93" s="8">
        <f>'91'!$B$24</f>
        <v>476472.92</v>
      </c>
      <c r="U93" s="8">
        <f>'91'!$B$25</f>
        <v>18239.919999999998</v>
      </c>
      <c r="V93" s="8">
        <f>'91'!$B$26</f>
        <v>0</v>
      </c>
      <c r="W93" s="8">
        <f>'91'!$B$27</f>
        <v>0</v>
      </c>
      <c r="X93" s="65">
        <f t="shared" si="12"/>
        <v>23023910.150000002</v>
      </c>
      <c r="Y93" s="8">
        <f>'91'!$C$7</f>
        <v>3573600.77</v>
      </c>
      <c r="Z93" s="8">
        <f>'91'!$C$8</f>
        <v>326587.74</v>
      </c>
      <c r="AA93" s="8">
        <f>'91'!$C$9</f>
        <v>1748744.56</v>
      </c>
      <c r="AB93" s="8">
        <f>'91'!$C$10</f>
        <v>549014.36</v>
      </c>
      <c r="AC93" s="8">
        <f>'91'!$C$11</f>
        <v>453776.99</v>
      </c>
      <c r="AD93" s="8">
        <f>'91'!$C$12</f>
        <v>93790.81</v>
      </c>
      <c r="AE93" s="8">
        <f>'91'!$C$13</f>
        <v>0</v>
      </c>
      <c r="AF93" s="8">
        <f>'91'!$C$14</f>
        <v>796469.13</v>
      </c>
      <c r="AG93" s="8">
        <f>'91'!$C$15</f>
        <v>9200</v>
      </c>
      <c r="AH93" s="8">
        <f>'91'!$C$16</f>
        <v>972476.51</v>
      </c>
      <c r="AI93" s="8">
        <f>'91'!$C$17</f>
        <v>0</v>
      </c>
      <c r="AJ93" s="8">
        <f>'91'!$C$18</f>
        <v>0</v>
      </c>
      <c r="AK93" s="8">
        <f>'91'!$C$19</f>
        <v>224336.84</v>
      </c>
      <c r="AL93" s="8">
        <f>'91'!$C$20</f>
        <v>0</v>
      </c>
      <c r="AM93" s="8">
        <f>'91'!$C$21</f>
        <v>2951653.54</v>
      </c>
      <c r="AN93" s="8">
        <f>'91'!$C$22</f>
        <v>9310315.5700000003</v>
      </c>
      <c r="AO93" s="8">
        <f>'91'!$C$23</f>
        <v>168332.11</v>
      </c>
      <c r="AP93" s="8">
        <f>'91'!$C$24</f>
        <v>392878.63</v>
      </c>
      <c r="AQ93" s="8">
        <f>'91'!$C$25</f>
        <v>18239.919999999998</v>
      </c>
      <c r="AR93" s="8">
        <f>'91'!$C$26</f>
        <v>0</v>
      </c>
      <c r="AS93" s="8">
        <f>'91'!$C$27</f>
        <v>0</v>
      </c>
      <c r="AT93" s="65">
        <f t="shared" si="13"/>
        <v>21589417.48</v>
      </c>
      <c r="AU93" s="8">
        <f>'91'!$B$31</f>
        <v>3489951.5999999996</v>
      </c>
      <c r="AV93" s="8">
        <f>'91'!$B$32</f>
        <v>614881.92000000004</v>
      </c>
      <c r="AW93" s="8">
        <f>'91'!$B$33</f>
        <v>568909.43999999994</v>
      </c>
      <c r="AX93" s="8">
        <f>'91'!$B$34</f>
        <v>601952.16</v>
      </c>
      <c r="AY93" s="8">
        <f>'91'!$B$35</f>
        <v>74705.279999999999</v>
      </c>
      <c r="AZ93" s="8">
        <f>'91'!$B$36</f>
        <v>22986.240000000002</v>
      </c>
      <c r="BA93" s="8">
        <f>'91'!$B$37</f>
        <v>86305.98</v>
      </c>
      <c r="BB93" s="8">
        <f>'91'!$B$38</f>
        <v>1402959.03</v>
      </c>
      <c r="BC93" s="8">
        <f>'91'!$B$39</f>
        <v>3839.04</v>
      </c>
      <c r="BD93" s="8">
        <f>'91'!$B$40</f>
        <v>113412.51</v>
      </c>
      <c r="BE93" s="8">
        <f>'91'!$B$41</f>
        <v>1081459</v>
      </c>
      <c r="BF93" s="8">
        <f>'91'!$B$42</f>
        <v>571782.72</v>
      </c>
      <c r="BG93" s="8">
        <f>'91'!$B$43</f>
        <v>472654.56</v>
      </c>
      <c r="BH93" s="8">
        <f>'91'!$B$46</f>
        <v>583146.01</v>
      </c>
      <c r="BI93" s="8">
        <f>'91'!$B$44</f>
        <v>97691.520000000004</v>
      </c>
      <c r="BJ93" s="8">
        <f>'91'!$B$45</f>
        <v>0</v>
      </c>
      <c r="BK93" s="8">
        <f>'91'!$B$47</f>
        <v>94293.28</v>
      </c>
      <c r="BL93" s="8">
        <f>'91'!$B$49</f>
        <v>0</v>
      </c>
      <c r="BM93" s="8">
        <f>'91'!$B$48</f>
        <v>1022887.68</v>
      </c>
      <c r="BN93" s="8">
        <f>'91'!$B$51</f>
        <v>246448.62</v>
      </c>
      <c r="BO93" s="8">
        <f>'91'!$B$58</f>
        <v>62051.519999999997</v>
      </c>
      <c r="BP93" s="8">
        <f>'91'!$B$53</f>
        <v>3332192.75</v>
      </c>
      <c r="BQ93" s="8">
        <f>'91'!$B$54</f>
        <v>72772.94</v>
      </c>
      <c r="BR93" s="8">
        <f>'91'!$B$55</f>
        <v>125538.29</v>
      </c>
      <c r="BS93" s="8">
        <f>'91'!$B$56</f>
        <v>9744897.9199999999</v>
      </c>
      <c r="BT93" s="8">
        <f>'91'!$B$57</f>
        <v>150283.17000000001</v>
      </c>
      <c r="BU93" s="8">
        <f>'91'!$B$52</f>
        <v>0</v>
      </c>
      <c r="BV93" s="8">
        <f>'91'!$B$50</f>
        <v>0</v>
      </c>
      <c r="BW93" s="8">
        <f>'91'!$B$59</f>
        <v>0</v>
      </c>
      <c r="BX93" s="8">
        <f>'91'!$B$60</f>
        <v>4815.2700000000004</v>
      </c>
      <c r="BY93" s="8">
        <f>'91'!$B$61</f>
        <v>0</v>
      </c>
      <c r="BZ93" s="55"/>
      <c r="CA93" s="65">
        <f t="shared" si="14"/>
        <v>20804272.449999999</v>
      </c>
      <c r="CB93" s="65">
        <f t="shared" si="15"/>
        <v>785145.03000000119</v>
      </c>
      <c r="CD93" s="9">
        <f>CB93-'91'!$B$65</f>
        <v>0</v>
      </c>
    </row>
    <row r="94" spans="1:82" ht="15" x14ac:dyDescent="0.25">
      <c r="A94" s="14">
        <v>92</v>
      </c>
      <c r="B94" s="54" t="s">
        <v>88</v>
      </c>
      <c r="C94" s="8">
        <f>'92'!$B$7</f>
        <v>3268197.88</v>
      </c>
      <c r="D94" s="8">
        <f>'92'!$B$8</f>
        <v>291455.46000000002</v>
      </c>
      <c r="E94" s="8">
        <f>'92'!$B$9</f>
        <v>1595599.45</v>
      </c>
      <c r="F94" s="8">
        <f>'92'!$B$10</f>
        <v>502410.73</v>
      </c>
      <c r="G94" s="8">
        <f>'92'!$B$11</f>
        <v>415311.25</v>
      </c>
      <c r="H94" s="8">
        <f>'92'!$B$12</f>
        <v>85840.78</v>
      </c>
      <c r="I94" s="8">
        <f>'92'!$B$13</f>
        <v>0</v>
      </c>
      <c r="J94" s="8">
        <f>'92'!$B$14</f>
        <v>1141111.06</v>
      </c>
      <c r="K94" s="8">
        <f>'92'!$B$15</f>
        <v>11200</v>
      </c>
      <c r="L94" s="8">
        <f>'92'!$B$16</f>
        <v>898796.94</v>
      </c>
      <c r="M94" s="8">
        <f>'92'!$B$17</f>
        <v>0</v>
      </c>
      <c r="N94" s="8">
        <f>'92'!$B$18</f>
        <v>0</v>
      </c>
      <c r="O94" s="8">
        <f>'92'!$B$19</f>
        <v>113415.65</v>
      </c>
      <c r="P94" s="8">
        <f>'92'!$B$20</f>
        <v>0</v>
      </c>
      <c r="Q94" s="8">
        <f>'92'!$B$21</f>
        <v>2779891.99</v>
      </c>
      <c r="R94" s="8">
        <f>'92'!$B$22</f>
        <v>9010306.1500000004</v>
      </c>
      <c r="S94" s="8">
        <f>'92'!$B$23</f>
        <v>154005.88</v>
      </c>
      <c r="T94" s="8">
        <f>'92'!$B$24</f>
        <v>479705.04</v>
      </c>
      <c r="U94" s="8">
        <f>'92'!$B$25</f>
        <v>5326.65</v>
      </c>
      <c r="V94" s="8">
        <f>'92'!$B$26</f>
        <v>0</v>
      </c>
      <c r="W94" s="8">
        <f>'92'!$B$27</f>
        <v>319800.15999999997</v>
      </c>
      <c r="X94" s="65">
        <f t="shared" si="12"/>
        <v>21072375.069999997</v>
      </c>
      <c r="Y94" s="8">
        <f>'92'!$C$7</f>
        <v>3176241.62</v>
      </c>
      <c r="Z94" s="8">
        <f>'92'!$C$8</f>
        <v>277004.33</v>
      </c>
      <c r="AA94" s="8">
        <f>'92'!$C$9</f>
        <v>1553987.84</v>
      </c>
      <c r="AB94" s="8">
        <f>'92'!$C$10</f>
        <v>487909.95</v>
      </c>
      <c r="AC94" s="8">
        <f>'92'!$C$11</f>
        <v>403315.78</v>
      </c>
      <c r="AD94" s="8">
        <f>'92'!$C$12</f>
        <v>84035.28</v>
      </c>
      <c r="AE94" s="8">
        <f>'92'!$C$13</f>
        <v>0</v>
      </c>
      <c r="AF94" s="8">
        <f>'92'!$C$14</f>
        <v>1087881</v>
      </c>
      <c r="AG94" s="8">
        <f>'92'!$C$15</f>
        <v>11200</v>
      </c>
      <c r="AH94" s="8">
        <f>'92'!$C$16</f>
        <v>865952.24</v>
      </c>
      <c r="AI94" s="8">
        <f>'92'!$C$17</f>
        <v>0</v>
      </c>
      <c r="AJ94" s="8">
        <f>'92'!$C$18</f>
        <v>0</v>
      </c>
      <c r="AK94" s="8">
        <f>'92'!$C$19</f>
        <v>112116.55</v>
      </c>
      <c r="AL94" s="8">
        <f>'92'!$C$20</f>
        <v>0</v>
      </c>
      <c r="AM94" s="8">
        <f>'92'!$C$21</f>
        <v>2592196.14</v>
      </c>
      <c r="AN94" s="8">
        <f>'92'!$C$22</f>
        <v>8413004.7300000004</v>
      </c>
      <c r="AO94" s="8">
        <f>'92'!$C$23</f>
        <v>149860.79</v>
      </c>
      <c r="AP94" s="8">
        <f>'92'!$C$24</f>
        <v>418058.22</v>
      </c>
      <c r="AQ94" s="8">
        <f>'92'!$C$25</f>
        <v>5326.65</v>
      </c>
      <c r="AR94" s="8">
        <f>'92'!$C$26</f>
        <v>0</v>
      </c>
      <c r="AS94" s="8">
        <f>'92'!$C$27</f>
        <v>286184.27</v>
      </c>
      <c r="AT94" s="65">
        <f t="shared" si="13"/>
        <v>19924275.389999997</v>
      </c>
      <c r="AU94" s="8">
        <f>'92'!$B$31</f>
        <v>3217942.61</v>
      </c>
      <c r="AV94" s="8">
        <f>'92'!$B$32</f>
        <v>540332.88</v>
      </c>
      <c r="AW94" s="8">
        <f>'92'!$B$33</f>
        <v>499934.16</v>
      </c>
      <c r="AX94" s="8">
        <f>'92'!$B$34</f>
        <v>528970.74</v>
      </c>
      <c r="AY94" s="8">
        <f>'92'!$B$35</f>
        <v>65647.92</v>
      </c>
      <c r="AZ94" s="8">
        <f>'92'!$B$36</f>
        <v>20199.36</v>
      </c>
      <c r="BA94" s="8">
        <f>'92'!$B$37</f>
        <v>188510.43</v>
      </c>
      <c r="BB94" s="8">
        <f>'92'!$B$38</f>
        <v>1255038.3</v>
      </c>
      <c r="BC94" s="8">
        <f>'92'!$B$39</f>
        <v>0</v>
      </c>
      <c r="BD94" s="8">
        <f>'92'!$B$40</f>
        <v>119308.82</v>
      </c>
      <c r="BE94" s="8">
        <f>'92'!$B$41</f>
        <v>926450</v>
      </c>
      <c r="BF94" s="8">
        <f>'92'!$B$42</f>
        <v>502459.08</v>
      </c>
      <c r="BG94" s="8">
        <f>'92'!$B$43</f>
        <v>415349.34</v>
      </c>
      <c r="BH94" s="8">
        <f>'92'!$B$46</f>
        <v>1095985.1499999999</v>
      </c>
      <c r="BI94" s="8">
        <f>'92'!$B$44</f>
        <v>85847.28</v>
      </c>
      <c r="BJ94" s="8">
        <f>'92'!$B$45</f>
        <v>0</v>
      </c>
      <c r="BK94" s="8">
        <f>'92'!$B$47</f>
        <v>26081.119999999999</v>
      </c>
      <c r="BL94" s="8">
        <f>'92'!$B$49</f>
        <v>0</v>
      </c>
      <c r="BM94" s="8">
        <f>'92'!$B$48</f>
        <v>898871.52</v>
      </c>
      <c r="BN94" s="8">
        <f>'92'!$B$51</f>
        <v>111344.28</v>
      </c>
      <c r="BO94" s="8">
        <f>'92'!$B$58</f>
        <v>76403.520000000004</v>
      </c>
      <c r="BP94" s="8">
        <f>'92'!$B$53</f>
        <v>2923029.7</v>
      </c>
      <c r="BQ94" s="8">
        <f>'92'!$B$54</f>
        <v>60446.76</v>
      </c>
      <c r="BR94" s="8">
        <f>'92'!$B$55</f>
        <v>104659.02</v>
      </c>
      <c r="BS94" s="8">
        <f>'92'!$B$56</f>
        <v>8968529.4299999997</v>
      </c>
      <c r="BT94" s="8">
        <f>'92'!$B$57</f>
        <v>126349.68</v>
      </c>
      <c r="BU94" s="8">
        <f>'92'!$B$52</f>
        <v>0</v>
      </c>
      <c r="BV94" s="8">
        <f>'92'!$B$50</f>
        <v>0</v>
      </c>
      <c r="BW94" s="8">
        <f>'92'!$B$59</f>
        <v>0</v>
      </c>
      <c r="BX94" s="8">
        <f>'92'!$B$60</f>
        <v>0</v>
      </c>
      <c r="BY94" s="8">
        <f>'92'!$B$61</f>
        <v>319800.15999999997</v>
      </c>
      <c r="BZ94" s="55"/>
      <c r="CA94" s="65">
        <f t="shared" si="14"/>
        <v>19568093.190000001</v>
      </c>
      <c r="CB94" s="65">
        <f t="shared" si="15"/>
        <v>356182.19999999553</v>
      </c>
      <c r="CD94" s="9">
        <f>CB94-'92'!$B$65</f>
        <v>0</v>
      </c>
    </row>
    <row r="95" spans="1:82" ht="15" x14ac:dyDescent="0.25">
      <c r="A95" s="7">
        <v>93</v>
      </c>
      <c r="B95" s="54" t="s">
        <v>89</v>
      </c>
      <c r="C95" s="8">
        <f>'93'!$B$7</f>
        <v>1513718.83</v>
      </c>
      <c r="D95" s="8">
        <f>'93'!$B$8</f>
        <v>140907.75</v>
      </c>
      <c r="E95" s="8">
        <f>'93'!$B$9</f>
        <v>739028.19</v>
      </c>
      <c r="F95" s="8">
        <f>'93'!$B$10</f>
        <v>232699.11</v>
      </c>
      <c r="G95" s="8">
        <f>'93'!$B$11</f>
        <v>192358.75</v>
      </c>
      <c r="H95" s="8">
        <f>'93'!$B$12</f>
        <v>39758.19</v>
      </c>
      <c r="I95" s="8">
        <f>'93'!$B$13</f>
        <v>0</v>
      </c>
      <c r="J95" s="8">
        <f>'93'!$B$14</f>
        <v>521417.27</v>
      </c>
      <c r="K95" s="8">
        <f>'93'!$B$15</f>
        <v>0</v>
      </c>
      <c r="L95" s="8">
        <f>'93'!$B$16</f>
        <v>416290.13</v>
      </c>
      <c r="M95" s="8">
        <f>'93'!$B$17</f>
        <v>0</v>
      </c>
      <c r="N95" s="8">
        <f>'93'!$B$18</f>
        <v>0</v>
      </c>
      <c r="O95" s="8">
        <f>'93'!$B$19</f>
        <v>75397.88</v>
      </c>
      <c r="P95" s="8">
        <f>'93'!$B$20</f>
        <v>0</v>
      </c>
      <c r="Q95" s="8">
        <f>'93'!$B$21</f>
        <v>774505.7</v>
      </c>
      <c r="R95" s="8">
        <f>'93'!$B$22</f>
        <v>2599267.11</v>
      </c>
      <c r="S95" s="8">
        <f>'93'!$B$23</f>
        <v>71332.14</v>
      </c>
      <c r="T95" s="8">
        <f>'93'!$B$24</f>
        <v>85505.98</v>
      </c>
      <c r="U95" s="8">
        <f>'93'!$B$25</f>
        <v>64642.48</v>
      </c>
      <c r="V95" s="8">
        <f>'93'!$B$26</f>
        <v>54877.68</v>
      </c>
      <c r="W95" s="8">
        <f>'93'!$B$27</f>
        <v>12156.7</v>
      </c>
      <c r="X95" s="65">
        <f t="shared" si="12"/>
        <v>7533863.8900000006</v>
      </c>
      <c r="Y95" s="8">
        <f>'93'!$C$7</f>
        <v>1478305.29</v>
      </c>
      <c r="Z95" s="8">
        <f>'93'!$C$8</f>
        <v>135217.57999999999</v>
      </c>
      <c r="AA95" s="8">
        <f>'93'!$C$9</f>
        <v>722276.75</v>
      </c>
      <c r="AB95" s="8">
        <f>'93'!$C$10</f>
        <v>227104.54</v>
      </c>
      <c r="AC95" s="8">
        <f>'93'!$C$11</f>
        <v>187740.18</v>
      </c>
      <c r="AD95" s="8">
        <f>'93'!$C$12</f>
        <v>38946.31</v>
      </c>
      <c r="AE95" s="8">
        <f>'93'!$C$13</f>
        <v>0</v>
      </c>
      <c r="AF95" s="8">
        <f>'93'!$C$14</f>
        <v>504883.59</v>
      </c>
      <c r="AG95" s="8">
        <f>'93'!$C$15</f>
        <v>0</v>
      </c>
      <c r="AH95" s="8">
        <f>'93'!$C$16</f>
        <v>404959.99</v>
      </c>
      <c r="AI95" s="8">
        <f>'93'!$C$17</f>
        <v>0</v>
      </c>
      <c r="AJ95" s="8">
        <f>'93'!$C$18</f>
        <v>0</v>
      </c>
      <c r="AK95" s="8">
        <f>'93'!$C$19</f>
        <v>71750.210000000006</v>
      </c>
      <c r="AL95" s="8">
        <f>'93'!$C$20</f>
        <v>0</v>
      </c>
      <c r="AM95" s="8">
        <f>'93'!$C$21</f>
        <v>842852.42</v>
      </c>
      <c r="AN95" s="8">
        <f>'93'!$C$22</f>
        <v>3046754.97</v>
      </c>
      <c r="AO95" s="8">
        <f>'93'!$C$23</f>
        <v>69746.86</v>
      </c>
      <c r="AP95" s="8">
        <f>'93'!$C$24</f>
        <v>76733.009999999995</v>
      </c>
      <c r="AQ95" s="8">
        <f>'93'!$C$25</f>
        <v>64642.48</v>
      </c>
      <c r="AR95" s="8">
        <f>'93'!$C$26</f>
        <v>48030.16</v>
      </c>
      <c r="AS95" s="8">
        <f>'93'!$C$27</f>
        <v>10570.02</v>
      </c>
      <c r="AT95" s="65">
        <f t="shared" si="13"/>
        <v>7930514.3600000003</v>
      </c>
      <c r="AU95" s="8">
        <f>'93'!$B$31</f>
        <v>1549183.1600000001</v>
      </c>
      <c r="AV95" s="8">
        <f>'93'!$B$32</f>
        <v>250225.92000000001</v>
      </c>
      <c r="AW95" s="8">
        <f>'93'!$B$33</f>
        <v>231517.44</v>
      </c>
      <c r="AX95" s="8">
        <f>'93'!$B$34</f>
        <v>244964.16</v>
      </c>
      <c r="AY95" s="8">
        <f>'93'!$B$35</f>
        <v>30401.279999999999</v>
      </c>
      <c r="AZ95" s="8">
        <f>'93'!$B$36</f>
        <v>9354.24</v>
      </c>
      <c r="BA95" s="8">
        <f>'93'!$B$37</f>
        <v>52238.43</v>
      </c>
      <c r="BB95" s="8">
        <f>'93'!$B$38</f>
        <v>663850.17000000004</v>
      </c>
      <c r="BC95" s="8">
        <f>'93'!$B$39</f>
        <v>15356.16</v>
      </c>
      <c r="BD95" s="8">
        <f>'93'!$B$40</f>
        <v>51275.360000000001</v>
      </c>
      <c r="BE95" s="8">
        <f>'93'!$B$41</f>
        <v>165114</v>
      </c>
      <c r="BF95" s="8">
        <f>'93'!$B$42</f>
        <v>232686.72</v>
      </c>
      <c r="BG95" s="8">
        <f>'93'!$B$43</f>
        <v>192346.56</v>
      </c>
      <c r="BH95" s="8">
        <f>'93'!$B$46</f>
        <v>493820.74</v>
      </c>
      <c r="BI95" s="8">
        <f>'93'!$B$44</f>
        <v>39755.519999999997</v>
      </c>
      <c r="BJ95" s="8">
        <f>'93'!$B$45</f>
        <v>0</v>
      </c>
      <c r="BK95" s="8">
        <f>'93'!$B$47</f>
        <v>41127.919999999998</v>
      </c>
      <c r="BL95" s="8">
        <f>'93'!$B$49</f>
        <v>0</v>
      </c>
      <c r="BM95" s="8">
        <f>'93'!$B$48</f>
        <v>416263.67999999999</v>
      </c>
      <c r="BN95" s="8">
        <f>'93'!$B$51</f>
        <v>79275.399999999994</v>
      </c>
      <c r="BO95" s="8">
        <f>'93'!$B$58</f>
        <v>57702.239999999998</v>
      </c>
      <c r="BP95" s="8">
        <f>'93'!$B$53</f>
        <v>974424.06</v>
      </c>
      <c r="BQ95" s="8">
        <f>'93'!$B$54</f>
        <v>29392.14</v>
      </c>
      <c r="BR95" s="8">
        <f>'93'!$B$55</f>
        <v>50609.25</v>
      </c>
      <c r="BS95" s="8">
        <f>'93'!$B$56</f>
        <v>2531443.9300000002</v>
      </c>
      <c r="BT95" s="8">
        <f>'93'!$B$57</f>
        <v>60906.36</v>
      </c>
      <c r="BU95" s="8">
        <f>'93'!$B$52</f>
        <v>0</v>
      </c>
      <c r="BV95" s="8">
        <f>'93'!$B$50</f>
        <v>0</v>
      </c>
      <c r="BW95" s="8">
        <f>'93'!$B$59</f>
        <v>0</v>
      </c>
      <c r="BX95" s="8">
        <f>'93'!$B$60</f>
        <v>48883.68</v>
      </c>
      <c r="BY95" s="8">
        <f>'93'!$B$61</f>
        <v>12156.7</v>
      </c>
      <c r="BZ95" s="55"/>
      <c r="CA95" s="65">
        <f t="shared" si="14"/>
        <v>6834184.3099999996</v>
      </c>
      <c r="CB95" s="65">
        <f t="shared" si="15"/>
        <v>1096330.0500000007</v>
      </c>
      <c r="CD95" s="9">
        <f>CB95-'93'!$B$65</f>
        <v>0</v>
      </c>
    </row>
    <row r="96" spans="1:82" ht="15" x14ac:dyDescent="0.25">
      <c r="A96" s="14"/>
      <c r="B96" s="13" t="s">
        <v>96</v>
      </c>
      <c r="C96" s="9">
        <f t="shared" ref="C96:AH96" si="16">SUM(C3:C95)</f>
        <v>252797038.01999992</v>
      </c>
      <c r="D96" s="9">
        <f t="shared" si="16"/>
        <v>31990597.969999999</v>
      </c>
      <c r="E96" s="9">
        <f t="shared" si="16"/>
        <v>123416159.73999996</v>
      </c>
      <c r="F96" s="9">
        <f t="shared" si="16"/>
        <v>38865091.590000004</v>
      </c>
      <c r="G96" s="9">
        <f t="shared" si="16"/>
        <v>24865030.450000003</v>
      </c>
      <c r="H96" s="9">
        <f t="shared" si="16"/>
        <v>5932273.1900000004</v>
      </c>
      <c r="I96" s="9">
        <f t="shared" si="16"/>
        <v>1652959.4200000002</v>
      </c>
      <c r="J96" s="9">
        <f t="shared" si="16"/>
        <v>61114362.280000001</v>
      </c>
      <c r="K96" s="9">
        <f t="shared" si="16"/>
        <v>11266719.440000001</v>
      </c>
      <c r="L96" s="9">
        <f t="shared" si="16"/>
        <v>69527618.709999979</v>
      </c>
      <c r="M96" s="9">
        <f t="shared" si="16"/>
        <v>4278747.8999999994</v>
      </c>
      <c r="N96" s="9">
        <f t="shared" si="16"/>
        <v>1575041.34</v>
      </c>
      <c r="O96" s="9">
        <f t="shared" si="16"/>
        <v>26938704.170000009</v>
      </c>
      <c r="P96" s="9">
        <f t="shared" si="16"/>
        <v>-108.33</v>
      </c>
      <c r="Q96" s="9">
        <f t="shared" si="16"/>
        <v>185742915.75</v>
      </c>
      <c r="R96" s="9">
        <f t="shared" si="16"/>
        <v>586777309.27999997</v>
      </c>
      <c r="S96" s="9">
        <f t="shared" si="16"/>
        <v>12131911.939999999</v>
      </c>
      <c r="T96" s="9">
        <f t="shared" si="16"/>
        <v>28196993.510000005</v>
      </c>
      <c r="U96" s="9">
        <f t="shared" si="16"/>
        <v>4356309.0000000009</v>
      </c>
      <c r="V96" s="9">
        <f t="shared" si="16"/>
        <v>4406526.6099999994</v>
      </c>
      <c r="W96" s="9">
        <f t="shared" si="16"/>
        <v>9166563.0299999993</v>
      </c>
      <c r="X96" s="65">
        <f t="shared" si="16"/>
        <v>1484998765.0100002</v>
      </c>
      <c r="Y96" s="9">
        <f t="shared" si="16"/>
        <v>246833428.14999998</v>
      </c>
      <c r="Z96" s="9">
        <f t="shared" si="16"/>
        <v>30446998.309999995</v>
      </c>
      <c r="AA96" s="9">
        <f t="shared" si="16"/>
        <v>120800167.50000001</v>
      </c>
      <c r="AB96" s="9">
        <f t="shared" si="16"/>
        <v>37896525.079999998</v>
      </c>
      <c r="AC96" s="9">
        <f t="shared" si="16"/>
        <v>24324358.499999993</v>
      </c>
      <c r="AD96" s="9">
        <f t="shared" si="16"/>
        <v>5834259.2699999996</v>
      </c>
      <c r="AE96" s="9">
        <f t="shared" si="16"/>
        <v>1622227.9500000002</v>
      </c>
      <c r="AF96" s="9">
        <f t="shared" si="16"/>
        <v>58560212.790000014</v>
      </c>
      <c r="AG96" s="9">
        <f t="shared" si="16"/>
        <v>10950681.49</v>
      </c>
      <c r="AH96" s="9">
        <f t="shared" si="16"/>
        <v>67173637.039999992</v>
      </c>
      <c r="AI96" s="9">
        <f t="shared" ref="AI96:BN96" si="17">SUM(AI3:AI95)</f>
        <v>4167121.86</v>
      </c>
      <c r="AJ96" s="9">
        <f t="shared" si="17"/>
        <v>1590631.86</v>
      </c>
      <c r="AK96" s="9">
        <f t="shared" si="17"/>
        <v>26361748.090000007</v>
      </c>
      <c r="AL96" s="9">
        <f t="shared" si="17"/>
        <v>11093.54</v>
      </c>
      <c r="AM96" s="9">
        <f t="shared" si="17"/>
        <v>178345772.08999985</v>
      </c>
      <c r="AN96" s="9">
        <f t="shared" si="17"/>
        <v>568351545.92000008</v>
      </c>
      <c r="AO96" s="9">
        <f t="shared" si="17"/>
        <v>11889991.300000006</v>
      </c>
      <c r="AP96" s="9">
        <f t="shared" si="17"/>
        <v>24852538.940000009</v>
      </c>
      <c r="AQ96" s="9">
        <f t="shared" si="17"/>
        <v>4095648.3099999996</v>
      </c>
      <c r="AR96" s="9">
        <f t="shared" si="17"/>
        <v>4278296.97</v>
      </c>
      <c r="AS96" s="9">
        <f t="shared" si="17"/>
        <v>7943216.7399999984</v>
      </c>
      <c r="AT96" s="65">
        <f t="shared" si="17"/>
        <v>1436330101.6999993</v>
      </c>
      <c r="AU96" s="9">
        <f t="shared" si="17"/>
        <v>250422990.28999996</v>
      </c>
      <c r="AV96" s="9">
        <f t="shared" si="17"/>
        <v>41778612.240000024</v>
      </c>
      <c r="AW96" s="9">
        <f t="shared" si="17"/>
        <v>38589756.480000004</v>
      </c>
      <c r="AX96" s="9">
        <f t="shared" si="17"/>
        <v>40734263.220000014</v>
      </c>
      <c r="AY96" s="9">
        <f t="shared" si="17"/>
        <v>5075906.1599999992</v>
      </c>
      <c r="AZ96" s="9">
        <f t="shared" si="17"/>
        <v>1561817.2799999998</v>
      </c>
      <c r="BA96" s="9">
        <f t="shared" si="17"/>
        <v>8784098.6800000034</v>
      </c>
      <c r="BB96" s="9">
        <f t="shared" si="17"/>
        <v>103763745.95000003</v>
      </c>
      <c r="BC96" s="9">
        <f t="shared" si="17"/>
        <v>2529927.36</v>
      </c>
      <c r="BD96" s="9">
        <f t="shared" si="17"/>
        <v>7604862.9200000009</v>
      </c>
      <c r="BE96" s="9">
        <f t="shared" si="17"/>
        <v>123388406</v>
      </c>
      <c r="BF96" s="9">
        <f t="shared" si="17"/>
        <v>38850204.840000004</v>
      </c>
      <c r="BG96" s="9">
        <f t="shared" si="17"/>
        <v>24894785.159999996</v>
      </c>
      <c r="BH96" s="9">
        <f t="shared" si="17"/>
        <v>58275391.970000006</v>
      </c>
      <c r="BI96" s="9">
        <f t="shared" si="17"/>
        <v>5934766.459999999</v>
      </c>
      <c r="BJ96" s="9">
        <f t="shared" si="17"/>
        <v>2220472.2799999998</v>
      </c>
      <c r="BK96" s="9">
        <f t="shared" si="17"/>
        <v>3656372.4099999992</v>
      </c>
      <c r="BL96" s="9">
        <f t="shared" si="17"/>
        <v>4278747.8999999994</v>
      </c>
      <c r="BM96" s="9">
        <f t="shared" si="17"/>
        <v>69500868.959999993</v>
      </c>
      <c r="BN96" s="9">
        <f t="shared" si="17"/>
        <v>27203891.059999987</v>
      </c>
      <c r="BO96" s="9">
        <f t="shared" ref="BO96:BZ96" si="18">SUM(BO3:BO95)</f>
        <v>10849192.469999999</v>
      </c>
      <c r="BP96" s="9">
        <f t="shared" si="18"/>
        <v>212498430.27000001</v>
      </c>
      <c r="BQ96" s="9">
        <f t="shared" si="18"/>
        <v>6661380.6300000018</v>
      </c>
      <c r="BR96" s="9">
        <f t="shared" si="18"/>
        <v>11514095.909999998</v>
      </c>
      <c r="BS96" s="9">
        <f t="shared" si="18"/>
        <v>563286203.92000008</v>
      </c>
      <c r="BT96" s="9">
        <f t="shared" si="18"/>
        <v>13815121.429999992</v>
      </c>
      <c r="BU96" s="9">
        <f t="shared" si="18"/>
        <v>-108.33</v>
      </c>
      <c r="BV96" s="9">
        <f t="shared" si="18"/>
        <v>1518121.0899999999</v>
      </c>
      <c r="BW96" s="9">
        <f t="shared" si="18"/>
        <v>642400.85000000009</v>
      </c>
      <c r="BX96" s="9">
        <f t="shared" si="18"/>
        <v>2712026.3000000012</v>
      </c>
      <c r="BY96" s="9">
        <f t="shared" si="18"/>
        <v>9356373.0299999993</v>
      </c>
      <c r="BZ96" s="9">
        <f t="shared" si="18"/>
        <v>2199466.2699999996</v>
      </c>
      <c r="CA96" s="65">
        <f>SUM(CA3:CA95)</f>
        <v>1411689003.2000005</v>
      </c>
      <c r="CB96" s="65">
        <f>SUM(CB3:CB95)</f>
        <v>24641098.499999974</v>
      </c>
      <c r="CD96" s="9">
        <f>SUM(CD3:CD95)</f>
        <v>0</v>
      </c>
    </row>
    <row r="97" spans="2:82" x14ac:dyDescent="0.25"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</row>
    <row r="98" spans="2:82" x14ac:dyDescent="0.25">
      <c r="B98" s="15"/>
      <c r="C98" s="15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0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</row>
    <row r="99" spans="2:82" x14ac:dyDescent="0.25">
      <c r="X99" s="120"/>
    </row>
    <row r="100" spans="2:82" x14ac:dyDescent="0.25">
      <c r="X100" s="51"/>
    </row>
    <row r="101" spans="2:82" x14ac:dyDescent="0.25">
      <c r="X101" s="120"/>
    </row>
    <row r="102" spans="2:82" x14ac:dyDescent="0.25">
      <c r="X102" s="51"/>
    </row>
  </sheetData>
  <autoFilter ref="A2:CB96">
    <sortState ref="A3:CB96">
      <sortCondition ref="BZ2:BZ96"/>
    </sortState>
  </autoFilter>
  <mergeCells count="1">
    <mergeCell ref="A1:B1"/>
  </mergeCells>
  <conditionalFormatting sqref="CD3:CD96">
    <cfRule type="cellIs" dxfId="0" priority="1" operator="notEqual">
      <formula>0</formula>
    </cfRule>
  </conditionalFormatting>
  <hyperlinks>
    <hyperlink ref="B3" location="'1'!A1" display="Брестский б-р д. 9 А"/>
    <hyperlink ref="B4" location="'2'!A1" display="Брестский б-р д. 19/17 А"/>
    <hyperlink ref="B5" location="'3'!A1" display="Героев пр. 26 к. 3  А"/>
    <hyperlink ref="B6" location="'4'!A1" display="Десантников  12 к. 1  А"/>
    <hyperlink ref="B7" location="'5'!A1" display="Десантников 22 к.  А"/>
    <hyperlink ref="B8" location="'6'!A1" display="Десантников 24 к.  А"/>
    <hyperlink ref="B9" location="'7'!A1" display="Десантников 26 к.  А"/>
    <hyperlink ref="B10" location="'8'!A1" display="Десантников 28 к.  А"/>
    <hyperlink ref="B11" location="'9'!A1" display="Десантников 32 к. 3  А"/>
    <hyperlink ref="B12" location="'10'!A1" display="Десантников 34 к.  А"/>
    <hyperlink ref="B13" location="'11'!A1" display="Доблести 17 к. 2  А"/>
    <hyperlink ref="B14" location="'12'!A1" display="Доблести 18 к. 1  А пар. 9 "/>
    <hyperlink ref="B15" location="'13'!A1" display="Доблести 18 к. 1  Б пар. 10,11"/>
    <hyperlink ref="B16" location="'14'!A1" display="Доблести 20 к. 1  А"/>
    <hyperlink ref="B17" location="'15'!A1" display="Доблести 24 к. 1  А"/>
    <hyperlink ref="B18" location="'16'!A1" display="Доблести 26 к. 2  А"/>
    <hyperlink ref="B19" location="'17'!A1" display="Доблести 28 к. 2  А"/>
    <hyperlink ref="B20" location="'18'!A1" display="Котина 7 к. 1  А"/>
    <hyperlink ref="B21" location="'19'!A1" display="Котина 8 к. 1  А"/>
    <hyperlink ref="B22" location="'20'!A1" display="Кузнецова 17 к.  А пар. 1-4"/>
    <hyperlink ref="B23" location="'21'!A1" display="Кузнецова 17 к.  Б пар. 5"/>
    <hyperlink ref="B24" location="'22'!A1" display="Кузнецова 17 к.  Д пар. 11"/>
    <hyperlink ref="B25" location="'23'!A1" display="Кузнецова 20 к.  А"/>
    <hyperlink ref="B26" location="'24'!A1" display="Кузнецова 21 к.  А"/>
    <hyperlink ref="B27" location="'25'!A1" display="Кузнецова 23 к. 1  А"/>
    <hyperlink ref="B28" location="'26'!A1" display="Кузнецова 25 к. 1  А"/>
    <hyperlink ref="B29" location="'27'!A1" display="Кузнецова 26 к. 1  А"/>
    <hyperlink ref="B30" location="'28'!A1" display="Кузнецова 32 к.  А"/>
    <hyperlink ref="B31" location="'29'!A1" display="Ленинский 55 к. 1  А"/>
    <hyperlink ref="B32" location="'30'!A1" display="Ленинский 55 к. 2  А"/>
    <hyperlink ref="B33" location="'31'!A1" display="Ленинский 55 к. 3  А"/>
    <hyperlink ref="B34" location="'32'!A1" display="Ленинский 57 к. 1  А"/>
    <hyperlink ref="B35" location="'33'!A1" display="Ленинский 57 к. 2  А"/>
    <hyperlink ref="B36" location="'34'!A1" display="Ленинский 69 к. 1  Б пар. 3"/>
    <hyperlink ref="B37" location="'35'!A1" display="Ленинский 75 к. 2  Б пар. 6"/>
    <hyperlink ref="B38" location="'36'!A1" display="Ленинский 79 к. 1  А пар. 1-6"/>
    <hyperlink ref="B39" location="'37'!A1" display="Ленинский 79 к. 1  Б пар. 7"/>
    <hyperlink ref="B40" location="'38'!A1" display="Ленинский 92 к. 1  А"/>
    <hyperlink ref="B41" location="'39'!A1" display="Ленинский 92 к. 3  А"/>
    <hyperlink ref="B42" location="'40'!A1" display="Ленинский 96 к. 2  А"/>
    <hyperlink ref="B43" location="'41'!A1" display="Ленинский 96 к. 3  А"/>
    <hyperlink ref="B44" location="'42'!A1" display="Ленинский 97 к. 3  А"/>
    <hyperlink ref="B45" location="'43'!A1" display="Ленинский 100 к. 2  А"/>
    <hyperlink ref="B46" location="'44'!A1" display="Маршала Жукова 33 к. 1  А"/>
    <hyperlink ref="B47" location="'45'!A1" display="Маршала Жукова 37 к. 1  А"/>
    <hyperlink ref="B48" location="'46'!A1" display="Маршала Жукова 37 к. 3  А"/>
    <hyperlink ref="B49" location="'47'!A1" display="Маршала Жукова 43 к. 1  А"/>
    <hyperlink ref="B50" location="'48'!A1" display="Маршала Захарова 9 к.  А"/>
    <hyperlink ref="B51" location="'49'!A1" display="Маршала Захарова 11 к. А пар. 1-7"/>
    <hyperlink ref="B52" location="'50'!A1" display="Маршала Захарова 12 к. 1  А"/>
    <hyperlink ref="B53" location="'51'!A1" display="Маршала Захарова 12 к. 2  А"/>
    <hyperlink ref="B54" location="'52'!A1" display="Маршала Захарова 13 к.  А"/>
    <hyperlink ref="B55" location="'53'!A1" display="Маршала Захарова 14 к. 2  А"/>
    <hyperlink ref="B56" location="'54'!A1" display="Маршала Захарова 14 к. 4  А"/>
    <hyperlink ref="B57" location="'55'!A1" display="Маршала Захарова 15 к.  А"/>
    <hyperlink ref="B58" location="'56'!A1" display="Маршала Захарова 16 к. 1  А"/>
    <hyperlink ref="B59" location="'57'!A1" display="Маршала Захарова 16 к. 2  А"/>
    <hyperlink ref="B60" location="'58'!A1" display="Маршала Захарова 16 к. 3  А"/>
    <hyperlink ref="B61" location="'59'!A1" display="Маршала Захарова 17 к. 1  А"/>
    <hyperlink ref="B62" location="'60'!A1" display="Маршала Захарова 18 к. 1  А"/>
    <hyperlink ref="B63" location="'61'!A1" display="Маршала Захарова 18 к. 2  А"/>
    <hyperlink ref="B64" location="'62'!A1" display="Маршала Захарова 19 к. 1  А"/>
    <hyperlink ref="B65" location="'63'!A1" display="Маршала Захарова 22 к. 1  А пар. 6,7"/>
    <hyperlink ref="B66" location="'64'!A1" display="Маршала Захарова 22 к. 1  Б пар. 5"/>
    <hyperlink ref="B67" location="'65'!A1" display="Маршала Захарова 25 к. 1  А"/>
    <hyperlink ref="B68" location="'66'!A1" display="Маршала Захарова 27 к. 1  А"/>
    <hyperlink ref="B69" location="'67'!A1" display="Маршала Захарова 27 к. 2  А"/>
    <hyperlink ref="B70" location="'68'!A1" display="Маршала Захарова 29 к. 1  А"/>
    <hyperlink ref="B71" location="'69'!A1" display="Маршала Захарова 29 к. 2  А"/>
    <hyperlink ref="B72" location="'70'!A1" display="Маршала Захарова 29 к. 3  А"/>
    <hyperlink ref="B73" location="'71'!A1" display="Маршала Захарова 33 к. 1  А"/>
    <hyperlink ref="B74" location="'72'!A1" display="Маршала Захарова 35 к. 1  А"/>
    <hyperlink ref="B75" location="'73'!A1" display="Маршала Захарова 35 к. 2  А"/>
    <hyperlink ref="B76" location="'74'!A1" display="Маршала Захарова 46 к.  А"/>
    <hyperlink ref="B77" location="'75'!A1" display="Маршала Захарова 56 к.  А"/>
    <hyperlink ref="B78" location="'76'!A1" display="Маршала Захарова 60 к.  А"/>
    <hyperlink ref="B79" location="'77'!A1" display="Маршала Казакова 22 к. 1  А"/>
    <hyperlink ref="B80" location="'78'!A1" display="Маршала Казакова 22 к. 2  А"/>
    <hyperlink ref="B81" location="'79'!A1" display="Маршала Казакова 24 к. 1  А"/>
    <hyperlink ref="B82" location="'80'!A1" display="Маршала Казакова 28 к. 1  А"/>
    <hyperlink ref="B83" location="'81'!A1" display="Маршала Казакова 28 к. 3  А"/>
    <hyperlink ref="B84" location="'82'!A1" display="Маршала Казакова 38 к. 1  А"/>
    <hyperlink ref="B85" location="'83'!A1" display="Петергофское  1 к. 1  А"/>
    <hyperlink ref="B86" location="'84'!A1" display="Петергофское  3 к. 4  А"/>
    <hyperlink ref="B87" location="'85'!A1" display="Петергофское  3 к. 5  А"/>
    <hyperlink ref="B88" location="'86'!A1" display="Петергофское  5 к. 1  А"/>
    <hyperlink ref="B89" location="'87'!A1" display="Петергофское  5 к. 2  А"/>
    <hyperlink ref="B90" location="'88'!A1" display="Петергофское  7 к. 1  А"/>
    <hyperlink ref="B91" location="'89'!A1" display="Петергофское  11/21 к.  А пар. 1-10"/>
    <hyperlink ref="B92" location="'90'!A1" display="Петергофское  13 к. 2  А"/>
    <hyperlink ref="B93" location="'91'!A1" display="Петергофское  15 к. 2  А"/>
    <hyperlink ref="B94" location="'92'!A1" display="Петергофское  21 к. 3  А"/>
    <hyperlink ref="B95" location="'93'!A1" display="Рихарда Зорге  3 к.  А"/>
  </hyperlinks>
  <pageMargins left="0.31496062992125984" right="0.31496062992125984" top="0.35433070866141736" bottom="0.35433070866141736" header="0.31496062992125984" footer="0.31496062992125984"/>
  <pageSetup paperSize="9" scale="35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zoomScaleNormal="100" workbookViewId="0">
      <pane ySplit="3" topLeftCell="A4" activePane="bottomLeft" state="frozen"/>
      <selection sqref="A1:C1"/>
      <selection pane="bottomLeft" sqref="A1:C1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155" t="s">
        <v>97</v>
      </c>
      <c r="B1" s="155"/>
      <c r="C1" s="155"/>
      <c r="D1" s="16"/>
      <c r="E1" s="21"/>
      <c r="F1" s="21"/>
    </row>
    <row r="2" spans="1:8" ht="6.75" customHeight="1" thickBot="1" x14ac:dyDescent="0.3"/>
    <row r="3" spans="1:8" ht="24.75" customHeight="1" thickBot="1" x14ac:dyDescent="0.3">
      <c r="A3" s="159" t="s">
        <v>44</v>
      </c>
      <c r="B3" s="159"/>
      <c r="C3" s="159"/>
      <c r="D3" s="23"/>
      <c r="E3" s="1" t="s">
        <v>91</v>
      </c>
      <c r="F3" s="20"/>
    </row>
    <row r="4" spans="1:8" ht="6" customHeight="1" x14ac:dyDescent="0.25"/>
    <row r="5" spans="1:8" x14ac:dyDescent="0.25">
      <c r="A5" s="153" t="s">
        <v>110</v>
      </c>
      <c r="B5" s="157" t="s">
        <v>145</v>
      </c>
      <c r="C5" s="158"/>
      <c r="E5" s="5"/>
      <c r="F5" s="6"/>
    </row>
    <row r="6" spans="1:8" x14ac:dyDescent="0.25">
      <c r="A6" s="154"/>
      <c r="B6" s="25" t="s">
        <v>98</v>
      </c>
      <c r="C6" s="25" t="s">
        <v>99</v>
      </c>
      <c r="E6" s="5"/>
      <c r="F6" s="6"/>
    </row>
    <row r="7" spans="1:8" s="128" customFormat="1" ht="12.75" x14ac:dyDescent="0.2">
      <c r="A7" s="126" t="s">
        <v>139</v>
      </c>
      <c r="B7" s="127">
        <v>2935505.64</v>
      </c>
      <c r="C7" s="135">
        <v>2863066.41</v>
      </c>
      <c r="E7" s="33"/>
      <c r="F7" s="36"/>
      <c r="G7" s="36"/>
      <c r="H7" s="139"/>
    </row>
    <row r="8" spans="1:8" s="128" customFormat="1" ht="25.5" x14ac:dyDescent="0.2">
      <c r="A8" s="126" t="s">
        <v>113</v>
      </c>
      <c r="B8" s="127">
        <v>275788.81</v>
      </c>
      <c r="C8" s="135">
        <v>263645.03000000003</v>
      </c>
      <c r="E8" s="33"/>
      <c r="F8" s="33"/>
      <c r="G8" s="33"/>
      <c r="H8" s="139"/>
    </row>
    <row r="9" spans="1:8" s="128" customFormat="1" ht="12.75" x14ac:dyDescent="0.25">
      <c r="A9" s="126" t="s">
        <v>140</v>
      </c>
      <c r="B9" s="135">
        <v>1433174.06</v>
      </c>
      <c r="C9" s="135">
        <v>1399432.49</v>
      </c>
      <c r="E9" s="33"/>
      <c r="F9" s="36"/>
      <c r="G9" s="36"/>
    </row>
    <row r="10" spans="1:8" s="128" customFormat="1" ht="25.5" x14ac:dyDescent="0.2">
      <c r="A10" s="126" t="s">
        <v>129</v>
      </c>
      <c r="B10" s="127">
        <v>451766.78</v>
      </c>
      <c r="C10" s="135">
        <v>440170.1</v>
      </c>
      <c r="E10" s="33"/>
      <c r="F10" s="36"/>
      <c r="G10" s="36"/>
      <c r="H10" s="139"/>
    </row>
    <row r="11" spans="1:8" s="128" customFormat="1" ht="12.75" x14ac:dyDescent="0.2">
      <c r="A11" s="126" t="s">
        <v>111</v>
      </c>
      <c r="B11" s="127">
        <v>373031.76</v>
      </c>
      <c r="C11" s="135">
        <v>363546.84</v>
      </c>
      <c r="E11" s="33"/>
      <c r="F11" s="36"/>
      <c r="G11" s="36"/>
      <c r="H11" s="139"/>
    </row>
    <row r="12" spans="1:8" s="128" customFormat="1" ht="12.75" x14ac:dyDescent="0.2">
      <c r="A12" s="126" t="s">
        <v>102</v>
      </c>
      <c r="B12" s="127">
        <v>46162.68</v>
      </c>
      <c r="C12" s="135">
        <v>44708.32</v>
      </c>
      <c r="E12" s="33"/>
      <c r="F12" s="36"/>
      <c r="G12" s="36"/>
      <c r="H12" s="139"/>
    </row>
    <row r="13" spans="1:8" s="128" customFormat="1" ht="12.75" x14ac:dyDescent="0.2">
      <c r="A13" s="126" t="s">
        <v>103</v>
      </c>
      <c r="B13" s="127">
        <v>0</v>
      </c>
      <c r="C13" s="135">
        <v>0</v>
      </c>
      <c r="E13" s="33"/>
      <c r="F13" s="33"/>
      <c r="G13" s="33"/>
      <c r="H13" s="139"/>
    </row>
    <row r="14" spans="1:8" s="128" customFormat="1" ht="12.75" x14ac:dyDescent="0.2">
      <c r="A14" s="126" t="s">
        <v>112</v>
      </c>
      <c r="B14" s="127">
        <v>672156.3</v>
      </c>
      <c r="C14" s="135">
        <v>649521.78</v>
      </c>
      <c r="E14" s="33"/>
      <c r="F14" s="36"/>
      <c r="G14" s="36"/>
      <c r="H14" s="139"/>
    </row>
    <row r="15" spans="1:8" s="128" customFormat="1" ht="12.75" x14ac:dyDescent="0.25">
      <c r="A15" s="126" t="s">
        <v>141</v>
      </c>
      <c r="B15" s="135">
        <v>11200</v>
      </c>
      <c r="C15" s="135">
        <v>11200</v>
      </c>
      <c r="E15" s="33"/>
      <c r="F15" s="36"/>
      <c r="G15" s="36"/>
    </row>
    <row r="16" spans="1:8" s="128" customFormat="1" ht="12.75" x14ac:dyDescent="0.25">
      <c r="A16" s="126" t="s">
        <v>114</v>
      </c>
      <c r="B16" s="135">
        <v>807294.68</v>
      </c>
      <c r="C16" s="135">
        <v>782678.12</v>
      </c>
      <c r="E16" s="33"/>
      <c r="F16" s="36"/>
      <c r="G16" s="36"/>
    </row>
    <row r="17" spans="1:8" s="128" customFormat="1" ht="12.75" x14ac:dyDescent="0.25">
      <c r="A17" s="126" t="s">
        <v>142</v>
      </c>
      <c r="B17" s="135">
        <v>0</v>
      </c>
      <c r="C17" s="135">
        <v>0</v>
      </c>
      <c r="E17" s="33"/>
      <c r="F17" s="46"/>
      <c r="G17" s="46"/>
    </row>
    <row r="18" spans="1:8" s="128" customFormat="1" ht="12.75" x14ac:dyDescent="0.2">
      <c r="A18" s="126" t="s">
        <v>115</v>
      </c>
      <c r="B18" s="127">
        <v>0</v>
      </c>
      <c r="C18" s="135">
        <v>0</v>
      </c>
      <c r="E18" s="33"/>
      <c r="F18" s="33"/>
      <c r="G18" s="33"/>
      <c r="H18" s="139"/>
    </row>
    <row r="19" spans="1:8" s="128" customFormat="1" ht="12.75" x14ac:dyDescent="0.25">
      <c r="A19" s="126" t="s">
        <v>372</v>
      </c>
      <c r="B19" s="135">
        <v>172983.98</v>
      </c>
      <c r="C19" s="135">
        <v>171166.57</v>
      </c>
      <c r="E19" s="33"/>
      <c r="F19" s="36"/>
      <c r="G19" s="36"/>
    </row>
    <row r="20" spans="1:8" s="128" customFormat="1" ht="12.75" x14ac:dyDescent="0.25">
      <c r="A20" s="126" t="s">
        <v>143</v>
      </c>
      <c r="B20" s="127">
        <v>0</v>
      </c>
      <c r="C20" s="135">
        <v>0</v>
      </c>
      <c r="E20" s="33"/>
      <c r="F20" s="33"/>
      <c r="G20" s="33"/>
    </row>
    <row r="21" spans="1:8" s="128" customFormat="1" ht="25.5" x14ac:dyDescent="0.25">
      <c r="A21" s="126" t="s">
        <v>116</v>
      </c>
      <c r="B21" s="127">
        <v>2420384.71</v>
      </c>
      <c r="C21" s="135">
        <v>2254779.19</v>
      </c>
      <c r="E21" s="33"/>
      <c r="F21" s="33"/>
      <c r="G21" s="33"/>
    </row>
    <row r="22" spans="1:8" s="128" customFormat="1" ht="25.5" x14ac:dyDescent="0.25">
      <c r="A22" s="126" t="s">
        <v>117</v>
      </c>
      <c r="B22" s="127">
        <v>7108398.6600000001</v>
      </c>
      <c r="C22" s="135">
        <v>6509203</v>
      </c>
      <c r="E22" s="33"/>
      <c r="F22" s="33"/>
      <c r="G22" s="33"/>
    </row>
    <row r="23" spans="1:8" s="128" customFormat="1" ht="12.75" x14ac:dyDescent="0.25">
      <c r="A23" s="126" t="s">
        <v>118</v>
      </c>
      <c r="B23" s="135">
        <v>138331.32</v>
      </c>
      <c r="C23" s="135">
        <v>135118.9</v>
      </c>
      <c r="E23" s="33"/>
      <c r="F23" s="46"/>
      <c r="G23" s="46"/>
    </row>
    <row r="24" spans="1:8" s="128" customFormat="1" ht="12.75" x14ac:dyDescent="0.2">
      <c r="A24" s="126" t="s">
        <v>119</v>
      </c>
      <c r="B24" s="127">
        <v>483014.77</v>
      </c>
      <c r="C24" s="135">
        <v>402864.61</v>
      </c>
      <c r="E24" s="33"/>
      <c r="F24" s="46"/>
      <c r="G24" s="46"/>
      <c r="H24" s="139"/>
    </row>
    <row r="25" spans="1:8" s="128" customFormat="1" ht="12.75" x14ac:dyDescent="0.25">
      <c r="A25" s="126" t="s">
        <v>120</v>
      </c>
      <c r="B25" s="135">
        <v>0</v>
      </c>
      <c r="C25" s="135">
        <v>0</v>
      </c>
      <c r="E25" s="33"/>
      <c r="F25" s="33"/>
      <c r="G25" s="46"/>
    </row>
    <row r="26" spans="1:8" s="128" customFormat="1" ht="12.75" x14ac:dyDescent="0.2">
      <c r="A26" s="126" t="s">
        <v>180</v>
      </c>
      <c r="B26" s="127">
        <v>12316.26</v>
      </c>
      <c r="C26" s="135">
        <v>12316.26</v>
      </c>
      <c r="E26" s="33"/>
      <c r="F26" s="140"/>
      <c r="G26" s="140"/>
      <c r="H26" s="139"/>
    </row>
    <row r="27" spans="1:8" s="128" customFormat="1" ht="12.75" x14ac:dyDescent="0.2">
      <c r="A27" s="126" t="s">
        <v>100</v>
      </c>
      <c r="B27" s="127">
        <v>0</v>
      </c>
      <c r="C27" s="135">
        <v>0</v>
      </c>
      <c r="E27" s="33"/>
      <c r="F27" s="141"/>
      <c r="G27" s="141"/>
      <c r="H27" s="139"/>
    </row>
    <row r="28" spans="1:8" x14ac:dyDescent="0.25">
      <c r="A28" s="17" t="s">
        <v>144</v>
      </c>
      <c r="B28" s="28">
        <f>SUM(B7:B27)</f>
        <v>17341510.41</v>
      </c>
      <c r="C28" s="28">
        <f>SUM(C7:C27)</f>
        <v>16303417.620000001</v>
      </c>
      <c r="E28" s="34"/>
      <c r="F28" s="47"/>
      <c r="G28" s="47"/>
    </row>
    <row r="29" spans="1:8" ht="15" x14ac:dyDescent="0.25">
      <c r="B29" s="18"/>
      <c r="C29" s="18"/>
    </row>
    <row r="30" spans="1:8" x14ac:dyDescent="0.25">
      <c r="A30" s="25" t="s">
        <v>110</v>
      </c>
      <c r="B30" s="26" t="s">
        <v>146</v>
      </c>
    </row>
    <row r="31" spans="1:8" s="128" customFormat="1" ht="12.75" x14ac:dyDescent="0.2">
      <c r="A31" s="126" t="s">
        <v>147</v>
      </c>
      <c r="B31" s="127">
        <f>SUM(B32:B40)</f>
        <v>2736035.82</v>
      </c>
      <c r="E31" s="33"/>
      <c r="F31" s="138"/>
      <c r="G31" s="139"/>
      <c r="H31" s="139"/>
    </row>
    <row r="32" spans="1:8" s="128" customFormat="1" ht="12.75" x14ac:dyDescent="0.2">
      <c r="A32" s="129" t="s">
        <v>121</v>
      </c>
      <c r="B32" s="130">
        <v>485274.96</v>
      </c>
      <c r="E32" s="33"/>
      <c r="F32" s="46"/>
      <c r="G32" s="139"/>
      <c r="H32" s="139"/>
    </row>
    <row r="33" spans="1:8" s="128" customFormat="1" ht="12.75" x14ac:dyDescent="0.2">
      <c r="A33" s="129" t="s">
        <v>122</v>
      </c>
      <c r="B33" s="130">
        <v>448992.72</v>
      </c>
      <c r="E33" s="33"/>
      <c r="F33" s="36"/>
      <c r="G33" s="139"/>
      <c r="H33" s="139"/>
    </row>
    <row r="34" spans="1:8" s="128" customFormat="1" ht="25.5" x14ac:dyDescent="0.2">
      <c r="A34" s="129" t="s">
        <v>123</v>
      </c>
      <c r="B34" s="130">
        <v>475070.58</v>
      </c>
      <c r="E34" s="33"/>
      <c r="F34" s="33"/>
      <c r="G34" s="139"/>
      <c r="H34" s="139"/>
    </row>
    <row r="35" spans="1:8" s="128" customFormat="1" ht="25.5" x14ac:dyDescent="0.2">
      <c r="A35" s="129" t="s">
        <v>124</v>
      </c>
      <c r="B35" s="130">
        <v>58958.64</v>
      </c>
      <c r="E35" s="33"/>
      <c r="F35" s="33"/>
      <c r="G35" s="139"/>
      <c r="H35" s="139"/>
    </row>
    <row r="36" spans="1:8" s="128" customFormat="1" ht="12.75" x14ac:dyDescent="0.2">
      <c r="A36" s="129" t="s">
        <v>125</v>
      </c>
      <c r="B36" s="130">
        <v>18141.12</v>
      </c>
      <c r="E36" s="33"/>
      <c r="F36" s="36"/>
      <c r="G36" s="139"/>
      <c r="H36" s="139"/>
    </row>
    <row r="37" spans="1:8" s="128" customFormat="1" ht="12.75" x14ac:dyDescent="0.2">
      <c r="A37" s="129" t="s">
        <v>126</v>
      </c>
      <c r="B37" s="130">
        <v>81763.56</v>
      </c>
      <c r="E37" s="33"/>
      <c r="F37" s="36"/>
      <c r="G37" s="139"/>
      <c r="H37" s="139"/>
    </row>
    <row r="38" spans="1:8" s="128" customFormat="1" ht="12.75" x14ac:dyDescent="0.2">
      <c r="A38" s="129" t="s">
        <v>127</v>
      </c>
      <c r="B38" s="130">
        <v>1142117.68</v>
      </c>
      <c r="E38" s="33"/>
      <c r="F38" s="36"/>
      <c r="G38" s="139"/>
      <c r="H38" s="139"/>
    </row>
    <row r="39" spans="1:8" s="128" customFormat="1" ht="12.75" x14ac:dyDescent="0.2">
      <c r="A39" s="129" t="s">
        <v>128</v>
      </c>
      <c r="B39" s="130">
        <v>0</v>
      </c>
      <c r="E39" s="33"/>
      <c r="F39" s="33"/>
      <c r="G39" s="139"/>
      <c r="H39" s="139"/>
    </row>
    <row r="40" spans="1:8" s="128" customFormat="1" ht="25.5" x14ac:dyDescent="0.2">
      <c r="A40" s="129" t="s">
        <v>131</v>
      </c>
      <c r="B40" s="130">
        <v>25716.560000000001</v>
      </c>
      <c r="E40" s="33"/>
      <c r="F40" s="46"/>
      <c r="G40" s="139"/>
      <c r="H40" s="139"/>
    </row>
    <row r="41" spans="1:8" s="128" customFormat="1" ht="12.75" x14ac:dyDescent="0.2">
      <c r="A41" s="126" t="s">
        <v>148</v>
      </c>
      <c r="B41" s="127">
        <v>480653</v>
      </c>
      <c r="E41" s="33"/>
      <c r="F41" s="36"/>
      <c r="G41" s="139"/>
      <c r="H41" s="139"/>
    </row>
    <row r="42" spans="1:8" s="128" customFormat="1" ht="25.5" x14ac:dyDescent="0.2">
      <c r="A42" s="126" t="s">
        <v>101</v>
      </c>
      <c r="B42" s="127">
        <v>451260.36</v>
      </c>
      <c r="E42" s="33"/>
      <c r="F42" s="46"/>
      <c r="G42" s="139"/>
      <c r="H42" s="139"/>
    </row>
    <row r="43" spans="1:8" s="128" customFormat="1" ht="12.75" x14ac:dyDescent="0.2">
      <c r="A43" s="126" t="s">
        <v>130</v>
      </c>
      <c r="B43" s="127">
        <v>373026.78</v>
      </c>
      <c r="E43" s="33"/>
      <c r="F43" s="46"/>
      <c r="G43" s="139"/>
      <c r="H43" s="139"/>
    </row>
    <row r="44" spans="1:8" s="128" customFormat="1" ht="12.75" x14ac:dyDescent="0.2">
      <c r="A44" s="126" t="s">
        <v>336</v>
      </c>
      <c r="B44" s="127">
        <v>46162.68</v>
      </c>
      <c r="E44" s="33"/>
      <c r="F44" s="46"/>
      <c r="G44" s="139"/>
      <c r="H44" s="139"/>
    </row>
    <row r="45" spans="1:8" s="128" customFormat="1" ht="12.75" x14ac:dyDescent="0.2">
      <c r="A45" s="126" t="s">
        <v>337</v>
      </c>
      <c r="B45" s="127">
        <v>0</v>
      </c>
      <c r="E45" s="33"/>
      <c r="F45" s="33"/>
      <c r="G45" s="139"/>
      <c r="H45" s="139"/>
    </row>
    <row r="46" spans="1:8" s="128" customFormat="1" ht="12.75" x14ac:dyDescent="0.2">
      <c r="A46" s="126" t="s">
        <v>338</v>
      </c>
      <c r="B46" s="127">
        <v>742565.98</v>
      </c>
      <c r="E46" s="33"/>
      <c r="F46" s="36"/>
      <c r="G46" s="139"/>
      <c r="H46" s="139"/>
    </row>
    <row r="47" spans="1:8" s="128" customFormat="1" ht="12.75" x14ac:dyDescent="0.2">
      <c r="A47" s="126" t="s">
        <v>104</v>
      </c>
      <c r="B47" s="127">
        <v>6018.72</v>
      </c>
      <c r="E47" s="33"/>
      <c r="F47" s="36"/>
      <c r="G47" s="139"/>
      <c r="H47" s="139"/>
    </row>
    <row r="48" spans="1:8" s="128" customFormat="1" ht="12.75" x14ac:dyDescent="0.2">
      <c r="A48" s="126" t="s">
        <v>339</v>
      </c>
      <c r="B48" s="127">
        <v>807279.84</v>
      </c>
      <c r="E48" s="33"/>
      <c r="F48" s="46"/>
      <c r="G48" s="139"/>
      <c r="H48" s="139"/>
    </row>
    <row r="49" spans="1:8" s="128" customFormat="1" ht="12.75" x14ac:dyDescent="0.2">
      <c r="A49" s="126" t="s">
        <v>340</v>
      </c>
      <c r="B49" s="127">
        <v>0</v>
      </c>
      <c r="E49" s="33"/>
      <c r="F49" s="33"/>
      <c r="G49" s="139"/>
      <c r="H49" s="139"/>
    </row>
    <row r="50" spans="1:8" s="128" customFormat="1" ht="12.75" x14ac:dyDescent="0.2">
      <c r="A50" s="131" t="s">
        <v>341</v>
      </c>
      <c r="B50" s="127">
        <v>0</v>
      </c>
      <c r="E50" s="33"/>
      <c r="F50" s="33"/>
      <c r="G50" s="139"/>
      <c r="H50" s="139"/>
    </row>
    <row r="51" spans="1:8" s="128" customFormat="1" ht="12.75" x14ac:dyDescent="0.2">
      <c r="A51" s="126" t="s">
        <v>371</v>
      </c>
      <c r="B51" s="127">
        <v>172207.84</v>
      </c>
      <c r="E51" s="33"/>
      <c r="F51" s="33"/>
      <c r="G51" s="139"/>
      <c r="H51" s="139"/>
    </row>
    <row r="52" spans="1:8" s="128" customFormat="1" ht="12.75" x14ac:dyDescent="0.2">
      <c r="A52" s="131" t="s">
        <v>343</v>
      </c>
      <c r="B52" s="132">
        <v>0</v>
      </c>
      <c r="E52" s="33"/>
      <c r="F52" s="33"/>
      <c r="G52" s="139"/>
      <c r="H52" s="139"/>
    </row>
    <row r="53" spans="1:8" s="128" customFormat="1" ht="25.5" x14ac:dyDescent="0.2">
      <c r="A53" s="126" t="s">
        <v>346</v>
      </c>
      <c r="B53" s="127">
        <v>2564840.71</v>
      </c>
      <c r="E53" s="33"/>
      <c r="F53" s="33"/>
      <c r="G53" s="139"/>
      <c r="H53" s="139"/>
    </row>
    <row r="54" spans="1:8" s="128" customFormat="1" ht="12.75" x14ac:dyDescent="0.25">
      <c r="A54" s="133" t="s">
        <v>134</v>
      </c>
      <c r="B54" s="130">
        <v>57482.1</v>
      </c>
      <c r="E54" s="33"/>
      <c r="F54" s="33"/>
    </row>
    <row r="55" spans="1:8" s="128" customFormat="1" ht="12.75" x14ac:dyDescent="0.25">
      <c r="A55" s="133" t="s">
        <v>181</v>
      </c>
      <c r="B55" s="130">
        <v>98955.03</v>
      </c>
      <c r="F55" s="140"/>
    </row>
    <row r="56" spans="1:8" s="128" customFormat="1" ht="12.75" x14ac:dyDescent="0.2">
      <c r="A56" s="126" t="s">
        <v>344</v>
      </c>
      <c r="B56" s="127">
        <v>6379889.1100000003</v>
      </c>
      <c r="E56" s="33"/>
      <c r="F56" s="33"/>
      <c r="H56" s="139"/>
    </row>
    <row r="57" spans="1:8" s="128" customFormat="1" ht="12.75" x14ac:dyDescent="0.2">
      <c r="A57" s="133" t="s">
        <v>135</v>
      </c>
      <c r="B57" s="130">
        <v>119351.67999999999</v>
      </c>
      <c r="F57" s="33"/>
      <c r="H57" s="139"/>
    </row>
    <row r="58" spans="1:8" s="128" customFormat="1" ht="12.75" x14ac:dyDescent="0.2">
      <c r="A58" s="126" t="s">
        <v>345</v>
      </c>
      <c r="B58" s="127">
        <v>84698.64</v>
      </c>
      <c r="E58" s="33"/>
      <c r="F58" s="33"/>
      <c r="G58" s="139"/>
      <c r="H58" s="139"/>
    </row>
    <row r="59" spans="1:8" s="128" customFormat="1" ht="12.75" x14ac:dyDescent="0.2">
      <c r="A59" s="131" t="s">
        <v>107</v>
      </c>
      <c r="B59" s="132">
        <v>500</v>
      </c>
      <c r="E59" s="33"/>
      <c r="F59" s="33"/>
      <c r="G59" s="139"/>
      <c r="H59" s="139"/>
    </row>
    <row r="60" spans="1:8" s="128" customFormat="1" ht="12.75" x14ac:dyDescent="0.2">
      <c r="A60" s="126" t="s">
        <v>108</v>
      </c>
      <c r="B60" s="127">
        <v>0</v>
      </c>
      <c r="E60" s="33"/>
      <c r="F60" s="33"/>
      <c r="H60" s="139"/>
    </row>
    <row r="61" spans="1:8" s="128" customFormat="1" ht="12.75" x14ac:dyDescent="0.2">
      <c r="A61" s="131" t="s">
        <v>109</v>
      </c>
      <c r="B61" s="127">
        <v>0</v>
      </c>
      <c r="E61" s="33"/>
      <c r="F61" s="141"/>
      <c r="G61" s="139"/>
      <c r="H61" s="139"/>
    </row>
    <row r="62" spans="1:8" s="128" customFormat="1" ht="25.5" x14ac:dyDescent="0.2">
      <c r="A62" s="126" t="s">
        <v>185</v>
      </c>
      <c r="B62" s="134">
        <v>0</v>
      </c>
      <c r="E62" s="33"/>
      <c r="F62" s="33"/>
      <c r="G62" s="139"/>
      <c r="H62" s="139"/>
    </row>
    <row r="63" spans="1:8" ht="15" x14ac:dyDescent="0.25">
      <c r="A63" s="17" t="s">
        <v>149</v>
      </c>
      <c r="B63" s="27">
        <f>B31+B41+B42+B43+B46+B44+B45+B47+B49+B48+B51+B58+B53+B50+B56+B52+B59+B60+B61+B62</f>
        <v>14845139.479999997</v>
      </c>
      <c r="E63" s="40"/>
      <c r="F63" s="48"/>
      <c r="H63"/>
    </row>
    <row r="64" spans="1:8" ht="4.5" customHeight="1" x14ac:dyDescent="0.25">
      <c r="B64" s="2"/>
      <c r="E64" s="42"/>
      <c r="F64" s="49"/>
    </row>
    <row r="65" spans="1:2" x14ac:dyDescent="0.25">
      <c r="A65" s="17" t="s">
        <v>137</v>
      </c>
      <c r="B65" s="27">
        <f>C28-B63</f>
        <v>1458278.1400000043</v>
      </c>
    </row>
  </sheetData>
  <mergeCells count="4">
    <mergeCell ref="A1:C1"/>
    <mergeCell ref="A3:C3"/>
    <mergeCell ref="A5:A6"/>
    <mergeCell ref="B5:C5"/>
  </mergeCells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scale="80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zoomScaleNormal="100" workbookViewId="0">
      <pane ySplit="3" topLeftCell="A4" activePane="bottomLeft" state="frozen"/>
      <selection sqref="A1:C1"/>
      <selection pane="bottomLeft" sqref="A1:C1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155" t="s">
        <v>97</v>
      </c>
      <c r="B1" s="155"/>
      <c r="C1" s="155"/>
      <c r="D1" s="16"/>
      <c r="E1" s="21"/>
      <c r="F1" s="21"/>
    </row>
    <row r="2" spans="1:8" ht="6.75" customHeight="1" thickBot="1" x14ac:dyDescent="0.3"/>
    <row r="3" spans="1:8" ht="24.75" customHeight="1" thickBot="1" x14ac:dyDescent="0.3">
      <c r="A3" s="159" t="s">
        <v>45</v>
      </c>
      <c r="B3" s="159"/>
      <c r="C3" s="159"/>
      <c r="D3" s="23"/>
      <c r="E3" s="1" t="s">
        <v>91</v>
      </c>
      <c r="F3" s="20"/>
    </row>
    <row r="4" spans="1:8" ht="6" customHeight="1" x14ac:dyDescent="0.25"/>
    <row r="5" spans="1:8" x14ac:dyDescent="0.25">
      <c r="A5" s="153" t="s">
        <v>110</v>
      </c>
      <c r="B5" s="157" t="s">
        <v>145</v>
      </c>
      <c r="C5" s="158"/>
      <c r="E5" s="5"/>
      <c r="F5" s="6"/>
    </row>
    <row r="6" spans="1:8" x14ac:dyDescent="0.25">
      <c r="A6" s="154"/>
      <c r="B6" s="25" t="s">
        <v>98</v>
      </c>
      <c r="C6" s="25" t="s">
        <v>99</v>
      </c>
      <c r="E6" s="5"/>
      <c r="F6" s="6"/>
    </row>
    <row r="7" spans="1:8" s="128" customFormat="1" ht="12.75" x14ac:dyDescent="0.2">
      <c r="A7" s="126" t="s">
        <v>139</v>
      </c>
      <c r="B7" s="127">
        <v>4788928.6100000003</v>
      </c>
      <c r="C7" s="135">
        <v>4668560.03</v>
      </c>
      <c r="E7" s="33"/>
      <c r="F7" s="36"/>
      <c r="G7" s="36"/>
      <c r="H7" s="139"/>
    </row>
    <row r="8" spans="1:8" s="128" customFormat="1" ht="25.5" x14ac:dyDescent="0.2">
      <c r="A8" s="126" t="s">
        <v>113</v>
      </c>
      <c r="B8" s="127">
        <v>754207.02</v>
      </c>
      <c r="C8" s="135">
        <v>719615.72</v>
      </c>
      <c r="E8" s="33"/>
      <c r="F8" s="33"/>
      <c r="G8" s="33"/>
      <c r="H8" s="139"/>
    </row>
    <row r="9" spans="1:8" s="128" customFormat="1" ht="12.75" x14ac:dyDescent="0.25">
      <c r="A9" s="126" t="s">
        <v>140</v>
      </c>
      <c r="B9" s="135">
        <v>2338058.69</v>
      </c>
      <c r="C9" s="135">
        <v>2281710.0299999998</v>
      </c>
      <c r="E9" s="33"/>
      <c r="F9" s="36"/>
      <c r="G9" s="36"/>
    </row>
    <row r="10" spans="1:8" s="128" customFormat="1" ht="25.5" x14ac:dyDescent="0.2">
      <c r="A10" s="126" t="s">
        <v>129</v>
      </c>
      <c r="B10" s="127">
        <v>736184.49</v>
      </c>
      <c r="C10" s="135">
        <v>717004.57</v>
      </c>
      <c r="E10" s="33"/>
      <c r="F10" s="36"/>
      <c r="G10" s="36"/>
      <c r="H10" s="139"/>
    </row>
    <row r="11" spans="1:8" s="128" customFormat="1" ht="12.75" x14ac:dyDescent="0.2">
      <c r="A11" s="126" t="s">
        <v>111</v>
      </c>
      <c r="B11" s="127">
        <v>608556.65</v>
      </c>
      <c r="C11" s="135">
        <v>592864.85</v>
      </c>
      <c r="E11" s="33"/>
      <c r="F11" s="36"/>
      <c r="G11" s="36"/>
      <c r="H11" s="139"/>
    </row>
    <row r="12" spans="1:8" s="128" customFormat="1" ht="12.75" x14ac:dyDescent="0.2">
      <c r="A12" s="126" t="s">
        <v>102</v>
      </c>
      <c r="B12" s="127">
        <v>14949.6</v>
      </c>
      <c r="C12" s="135">
        <v>14401.56</v>
      </c>
      <c r="E12" s="33"/>
      <c r="F12" s="36"/>
      <c r="G12" s="36"/>
      <c r="H12" s="139"/>
    </row>
    <row r="13" spans="1:8" s="128" customFormat="1" ht="12.75" x14ac:dyDescent="0.2">
      <c r="A13" s="126" t="s">
        <v>103</v>
      </c>
      <c r="B13" s="127">
        <v>0</v>
      </c>
      <c r="C13" s="135">
        <v>0</v>
      </c>
      <c r="E13" s="33"/>
      <c r="F13" s="33"/>
      <c r="G13" s="33"/>
      <c r="H13" s="139"/>
    </row>
    <row r="14" spans="1:8" s="128" customFormat="1" ht="12.75" x14ac:dyDescent="0.2">
      <c r="A14" s="126" t="s">
        <v>112</v>
      </c>
      <c r="B14" s="127">
        <v>1023891.75</v>
      </c>
      <c r="C14" s="135">
        <v>984503.86</v>
      </c>
      <c r="E14" s="33"/>
      <c r="F14" s="36"/>
      <c r="G14" s="36"/>
      <c r="H14" s="139"/>
    </row>
    <row r="15" spans="1:8" s="128" customFormat="1" ht="12.75" x14ac:dyDescent="0.25">
      <c r="A15" s="126" t="s">
        <v>141</v>
      </c>
      <c r="B15" s="135">
        <v>11200</v>
      </c>
      <c r="C15" s="135">
        <v>11200</v>
      </c>
      <c r="E15" s="33"/>
      <c r="F15" s="36"/>
      <c r="G15" s="36"/>
    </row>
    <row r="16" spans="1:8" s="128" customFormat="1" ht="12.75" x14ac:dyDescent="0.25">
      <c r="A16" s="126" t="s">
        <v>114</v>
      </c>
      <c r="B16" s="135">
        <v>1316963.6000000001</v>
      </c>
      <c r="C16" s="135">
        <v>1276262.08</v>
      </c>
      <c r="E16" s="33"/>
      <c r="F16" s="36"/>
      <c r="G16" s="36"/>
    </row>
    <row r="17" spans="1:8" s="128" customFormat="1" ht="12.75" x14ac:dyDescent="0.25">
      <c r="A17" s="126" t="s">
        <v>142</v>
      </c>
      <c r="B17" s="135">
        <v>0</v>
      </c>
      <c r="C17" s="135">
        <v>0</v>
      </c>
      <c r="E17" s="33"/>
      <c r="F17" s="46"/>
      <c r="G17" s="46"/>
    </row>
    <row r="18" spans="1:8" s="128" customFormat="1" ht="12.75" x14ac:dyDescent="0.2">
      <c r="A18" s="126" t="s">
        <v>115</v>
      </c>
      <c r="B18" s="127">
        <v>0</v>
      </c>
      <c r="C18" s="135">
        <v>0</v>
      </c>
      <c r="E18" s="33"/>
      <c r="F18" s="33"/>
      <c r="G18" s="33"/>
      <c r="H18" s="139"/>
    </row>
    <row r="19" spans="1:8" s="128" customFormat="1" ht="12.75" x14ac:dyDescent="0.25">
      <c r="A19" s="126" t="s">
        <v>372</v>
      </c>
      <c r="B19" s="135">
        <v>396152.53</v>
      </c>
      <c r="C19" s="135">
        <v>373726.59</v>
      </c>
      <c r="E19" s="33"/>
      <c r="F19" s="36"/>
      <c r="G19" s="36"/>
    </row>
    <row r="20" spans="1:8" s="128" customFormat="1" ht="12.75" x14ac:dyDescent="0.25">
      <c r="A20" s="126" t="s">
        <v>143</v>
      </c>
      <c r="B20" s="127">
        <v>0</v>
      </c>
      <c r="C20" s="135">
        <v>0</v>
      </c>
      <c r="E20" s="33"/>
      <c r="F20" s="33"/>
      <c r="G20" s="33"/>
    </row>
    <row r="21" spans="1:8" s="128" customFormat="1" ht="25.5" x14ac:dyDescent="0.25">
      <c r="A21" s="126" t="s">
        <v>116</v>
      </c>
      <c r="B21" s="127">
        <v>3492996.72</v>
      </c>
      <c r="C21" s="135">
        <v>3372495.26</v>
      </c>
      <c r="E21" s="33"/>
      <c r="F21" s="33"/>
      <c r="G21" s="33"/>
    </row>
    <row r="22" spans="1:8" s="128" customFormat="1" ht="25.5" x14ac:dyDescent="0.25">
      <c r="A22" s="126" t="s">
        <v>117</v>
      </c>
      <c r="B22" s="127">
        <v>11799989.140000001</v>
      </c>
      <c r="C22" s="135">
        <v>11281615.109999999</v>
      </c>
      <c r="E22" s="33"/>
      <c r="F22" s="33"/>
      <c r="G22" s="33"/>
    </row>
    <row r="23" spans="1:8" s="128" customFormat="1" ht="12.75" x14ac:dyDescent="0.25">
      <c r="A23" s="126" t="s">
        <v>118</v>
      </c>
      <c r="B23" s="135">
        <v>225675.04</v>
      </c>
      <c r="C23" s="135">
        <v>220626.32</v>
      </c>
      <c r="E23" s="33"/>
      <c r="F23" s="46"/>
      <c r="G23" s="46"/>
    </row>
    <row r="24" spans="1:8" s="128" customFormat="1" ht="12.75" x14ac:dyDescent="0.2">
      <c r="A24" s="126" t="s">
        <v>119</v>
      </c>
      <c r="B24" s="127">
        <v>744916.11</v>
      </c>
      <c r="C24" s="135">
        <v>683480.08</v>
      </c>
      <c r="E24" s="33"/>
      <c r="F24" s="46"/>
      <c r="G24" s="46"/>
      <c r="H24" s="139"/>
    </row>
    <row r="25" spans="1:8" s="128" customFormat="1" ht="12.75" x14ac:dyDescent="0.25">
      <c r="A25" s="126" t="s">
        <v>120</v>
      </c>
      <c r="B25" s="135">
        <v>10190.64</v>
      </c>
      <c r="C25" s="135">
        <v>10190.64</v>
      </c>
      <c r="E25" s="33"/>
      <c r="F25" s="33"/>
      <c r="G25" s="46"/>
    </row>
    <row r="26" spans="1:8" s="128" customFormat="1" ht="12.75" x14ac:dyDescent="0.2">
      <c r="A26" s="126" t="s">
        <v>180</v>
      </c>
      <c r="B26" s="127">
        <v>568266</v>
      </c>
      <c r="C26" s="135">
        <v>568266</v>
      </c>
      <c r="E26" s="33"/>
      <c r="F26" s="140"/>
      <c r="G26" s="140"/>
      <c r="H26" s="139"/>
    </row>
    <row r="27" spans="1:8" s="128" customFormat="1" ht="12.75" x14ac:dyDescent="0.2">
      <c r="A27" s="126" t="s">
        <v>100</v>
      </c>
      <c r="B27" s="127">
        <v>0</v>
      </c>
      <c r="C27" s="135">
        <v>0</v>
      </c>
      <c r="E27" s="33"/>
      <c r="F27" s="141"/>
      <c r="G27" s="141"/>
      <c r="H27" s="139"/>
    </row>
    <row r="28" spans="1:8" x14ac:dyDescent="0.2">
      <c r="A28" s="17" t="s">
        <v>144</v>
      </c>
      <c r="B28" s="28">
        <f>SUM(B7:B27)</f>
        <v>28831126.59</v>
      </c>
      <c r="C28" s="28">
        <f>SUM(C7:C27)</f>
        <v>27776522.699999996</v>
      </c>
      <c r="E28" s="52"/>
      <c r="F28" s="53"/>
      <c r="G28" s="53"/>
    </row>
    <row r="29" spans="1:8" ht="15" x14ac:dyDescent="0.25">
      <c r="B29" s="18"/>
      <c r="C29" s="18"/>
    </row>
    <row r="30" spans="1:8" x14ac:dyDescent="0.25">
      <c r="A30" s="25" t="s">
        <v>110</v>
      </c>
      <c r="B30" s="26" t="s">
        <v>146</v>
      </c>
    </row>
    <row r="31" spans="1:8" s="128" customFormat="1" ht="12.75" x14ac:dyDescent="0.2">
      <c r="A31" s="126" t="s">
        <v>147</v>
      </c>
      <c r="B31" s="127">
        <f>SUM(B32:B40)</f>
        <v>4036004.7</v>
      </c>
      <c r="E31" s="33"/>
      <c r="F31" s="138"/>
      <c r="G31" s="139"/>
      <c r="H31" s="139"/>
    </row>
    <row r="32" spans="1:8" s="128" customFormat="1" ht="12.75" x14ac:dyDescent="0.2">
      <c r="A32" s="129" t="s">
        <v>121</v>
      </c>
      <c r="B32" s="130">
        <v>793075.44</v>
      </c>
      <c r="E32" s="33"/>
      <c r="F32" s="46"/>
      <c r="G32" s="139"/>
      <c r="H32" s="139"/>
    </row>
    <row r="33" spans="1:8" s="128" customFormat="1" ht="12.75" x14ac:dyDescent="0.2">
      <c r="A33" s="129" t="s">
        <v>122</v>
      </c>
      <c r="B33" s="130">
        <v>733780.08</v>
      </c>
      <c r="E33" s="33"/>
      <c r="F33" s="36"/>
      <c r="G33" s="139"/>
      <c r="H33" s="139"/>
    </row>
    <row r="34" spans="1:8" s="128" customFormat="1" ht="25.5" x14ac:dyDescent="0.2">
      <c r="A34" s="129" t="s">
        <v>123</v>
      </c>
      <c r="B34" s="130">
        <v>776398.62</v>
      </c>
      <c r="E34" s="33"/>
      <c r="F34" s="33"/>
      <c r="G34" s="139"/>
      <c r="H34" s="139"/>
    </row>
    <row r="35" spans="1:8" s="128" customFormat="1" ht="25.5" x14ac:dyDescent="0.2">
      <c r="A35" s="129" t="s">
        <v>124</v>
      </c>
      <c r="B35" s="130">
        <v>96354.96</v>
      </c>
      <c r="E35" s="33"/>
      <c r="F35" s="33"/>
      <c r="G35" s="139"/>
      <c r="H35" s="139"/>
    </row>
    <row r="36" spans="1:8" s="128" customFormat="1" ht="12.75" x14ac:dyDescent="0.2">
      <c r="A36" s="129" t="s">
        <v>125</v>
      </c>
      <c r="B36" s="130">
        <v>29647.68</v>
      </c>
      <c r="E36" s="33"/>
      <c r="F36" s="36"/>
      <c r="G36" s="139"/>
      <c r="H36" s="139"/>
    </row>
    <row r="37" spans="1:8" s="128" customFormat="1" ht="12.75" x14ac:dyDescent="0.2">
      <c r="A37" s="129" t="s">
        <v>126</v>
      </c>
      <c r="B37" s="130">
        <v>68136.3</v>
      </c>
      <c r="E37" s="33"/>
      <c r="F37" s="36"/>
      <c r="G37" s="139"/>
      <c r="H37" s="139"/>
    </row>
    <row r="38" spans="1:8" s="128" customFormat="1" ht="12.75" x14ac:dyDescent="0.2">
      <c r="A38" s="129" t="s">
        <v>127</v>
      </c>
      <c r="B38" s="130">
        <v>1435188.16</v>
      </c>
      <c r="E38" s="33"/>
      <c r="F38" s="36"/>
      <c r="G38" s="139"/>
      <c r="H38" s="139"/>
    </row>
    <row r="39" spans="1:8" s="128" customFormat="1" ht="12.75" x14ac:dyDescent="0.2">
      <c r="A39" s="129" t="s">
        <v>128</v>
      </c>
      <c r="B39" s="130">
        <v>0</v>
      </c>
      <c r="E39" s="33"/>
      <c r="F39" s="33"/>
      <c r="G39" s="139"/>
      <c r="H39" s="139"/>
    </row>
    <row r="40" spans="1:8" s="128" customFormat="1" ht="25.5" x14ac:dyDescent="0.2">
      <c r="A40" s="129" t="s">
        <v>131</v>
      </c>
      <c r="B40" s="130">
        <v>103423.46</v>
      </c>
      <c r="E40" s="33"/>
      <c r="F40" s="46"/>
      <c r="G40" s="139"/>
      <c r="H40" s="139"/>
    </row>
    <row r="41" spans="1:8" s="128" customFormat="1" ht="12.75" x14ac:dyDescent="0.2">
      <c r="A41" s="126" t="s">
        <v>148</v>
      </c>
      <c r="B41" s="127">
        <v>604506</v>
      </c>
      <c r="E41" s="33"/>
      <c r="F41" s="36"/>
      <c r="G41" s="139"/>
      <c r="H41" s="139"/>
    </row>
    <row r="42" spans="1:8" s="128" customFormat="1" ht="25.5" x14ac:dyDescent="0.2">
      <c r="A42" s="126" t="s">
        <v>101</v>
      </c>
      <c r="B42" s="127">
        <v>737486.04</v>
      </c>
      <c r="E42" s="33"/>
      <c r="F42" s="46"/>
      <c r="G42" s="139"/>
      <c r="H42" s="139"/>
    </row>
    <row r="43" spans="1:8" s="128" customFormat="1" ht="12.75" x14ac:dyDescent="0.2">
      <c r="A43" s="126" t="s">
        <v>130</v>
      </c>
      <c r="B43" s="127">
        <v>609630.42000000004</v>
      </c>
      <c r="E43" s="33"/>
      <c r="F43" s="46"/>
      <c r="G43" s="139"/>
      <c r="H43" s="139"/>
    </row>
    <row r="44" spans="1:8" s="128" customFormat="1" ht="12.75" x14ac:dyDescent="0.2">
      <c r="A44" s="126" t="s">
        <v>336</v>
      </c>
      <c r="B44" s="127">
        <v>13698.37</v>
      </c>
      <c r="E44" s="33"/>
      <c r="F44" s="46"/>
      <c r="G44" s="139"/>
      <c r="H44" s="139"/>
    </row>
    <row r="45" spans="1:8" s="128" customFormat="1" ht="12.75" x14ac:dyDescent="0.2">
      <c r="A45" s="126" t="s">
        <v>337</v>
      </c>
      <c r="B45" s="127">
        <v>0</v>
      </c>
      <c r="E45" s="33"/>
      <c r="F45" s="33"/>
      <c r="G45" s="139"/>
      <c r="H45" s="139"/>
    </row>
    <row r="46" spans="1:8" s="128" customFormat="1" ht="12.75" x14ac:dyDescent="0.2">
      <c r="A46" s="126" t="s">
        <v>338</v>
      </c>
      <c r="B46" s="127">
        <v>931417.66</v>
      </c>
      <c r="E46" s="33"/>
      <c r="F46" s="36"/>
      <c r="G46" s="139"/>
      <c r="H46" s="139"/>
    </row>
    <row r="47" spans="1:8" s="128" customFormat="1" ht="12.75" x14ac:dyDescent="0.2">
      <c r="A47" s="126" t="s">
        <v>104</v>
      </c>
      <c r="B47" s="127">
        <v>12037.44</v>
      </c>
      <c r="E47" s="33"/>
      <c r="F47" s="36"/>
      <c r="G47" s="139"/>
      <c r="H47" s="139"/>
    </row>
    <row r="48" spans="1:8" s="128" customFormat="1" ht="12.75" x14ac:dyDescent="0.2">
      <c r="A48" s="126" t="s">
        <v>339</v>
      </c>
      <c r="B48" s="127">
        <v>1319321.76</v>
      </c>
      <c r="E48" s="33"/>
      <c r="F48" s="46"/>
      <c r="G48" s="139"/>
      <c r="H48" s="139"/>
    </row>
    <row r="49" spans="1:8" s="128" customFormat="1" ht="12.75" x14ac:dyDescent="0.2">
      <c r="A49" s="126" t="s">
        <v>340</v>
      </c>
      <c r="B49" s="127">
        <v>0</v>
      </c>
      <c r="E49" s="33"/>
      <c r="F49" s="33"/>
      <c r="G49" s="139"/>
      <c r="H49" s="139"/>
    </row>
    <row r="50" spans="1:8" s="128" customFormat="1" ht="12.75" x14ac:dyDescent="0.2">
      <c r="A50" s="131" t="s">
        <v>341</v>
      </c>
      <c r="B50" s="127">
        <v>0</v>
      </c>
      <c r="E50" s="33"/>
      <c r="F50" s="33"/>
      <c r="G50" s="139"/>
      <c r="H50" s="139"/>
    </row>
    <row r="51" spans="1:8" s="128" customFormat="1" ht="12.75" x14ac:dyDescent="0.2">
      <c r="A51" s="126" t="s">
        <v>371</v>
      </c>
      <c r="B51" s="127">
        <v>448398.02</v>
      </c>
      <c r="E51" s="33"/>
      <c r="F51" s="33"/>
      <c r="G51" s="139"/>
      <c r="H51" s="139"/>
    </row>
    <row r="52" spans="1:8" s="128" customFormat="1" ht="12.75" x14ac:dyDescent="0.2">
      <c r="A52" s="131" t="s">
        <v>343</v>
      </c>
      <c r="B52" s="132">
        <v>0</v>
      </c>
      <c r="E52" s="33"/>
      <c r="F52" s="33"/>
      <c r="G52" s="139"/>
      <c r="H52" s="139"/>
    </row>
    <row r="53" spans="1:8" s="128" customFormat="1" ht="25.5" x14ac:dyDescent="0.2">
      <c r="A53" s="126" t="s">
        <v>346</v>
      </c>
      <c r="B53" s="127">
        <v>3619068.37</v>
      </c>
      <c r="E53" s="33"/>
      <c r="F53" s="33"/>
      <c r="G53" s="139"/>
      <c r="H53" s="139"/>
    </row>
    <row r="54" spans="1:8" s="128" customFormat="1" ht="12.75" x14ac:dyDescent="0.25">
      <c r="A54" s="133" t="s">
        <v>134</v>
      </c>
      <c r="B54" s="130">
        <v>157184.64000000001</v>
      </c>
      <c r="E54" s="33"/>
      <c r="F54" s="33"/>
    </row>
    <row r="55" spans="1:8" s="128" customFormat="1" ht="12.75" x14ac:dyDescent="0.25">
      <c r="A55" s="133" t="s">
        <v>181</v>
      </c>
      <c r="B55" s="130">
        <v>271541.23</v>
      </c>
      <c r="F55" s="140"/>
    </row>
    <row r="56" spans="1:8" s="128" customFormat="1" ht="12.75" x14ac:dyDescent="0.2">
      <c r="A56" s="126" t="s">
        <v>344</v>
      </c>
      <c r="B56" s="127">
        <v>11411591.189999999</v>
      </c>
      <c r="E56" s="33"/>
      <c r="F56" s="33"/>
      <c r="H56" s="139"/>
    </row>
    <row r="57" spans="1:8" s="128" customFormat="1" ht="12.75" x14ac:dyDescent="0.2">
      <c r="A57" s="133" t="s">
        <v>135</v>
      </c>
      <c r="B57" s="130">
        <v>325481.15000000002</v>
      </c>
      <c r="F57" s="33"/>
      <c r="H57" s="139"/>
    </row>
    <row r="58" spans="1:8" s="128" customFormat="1" ht="12.75" x14ac:dyDescent="0.2">
      <c r="A58" s="126" t="s">
        <v>345</v>
      </c>
      <c r="B58" s="127">
        <v>96166.28</v>
      </c>
      <c r="E58" s="33"/>
      <c r="F58" s="33"/>
      <c r="G58" s="139"/>
      <c r="H58" s="139"/>
    </row>
    <row r="59" spans="1:8" s="128" customFormat="1" ht="12.75" x14ac:dyDescent="0.2">
      <c r="A59" s="131" t="s">
        <v>107</v>
      </c>
      <c r="B59" s="132">
        <v>0</v>
      </c>
      <c r="E59" s="33"/>
      <c r="F59" s="33"/>
      <c r="G59" s="139"/>
      <c r="H59" s="139"/>
    </row>
    <row r="60" spans="1:8" s="128" customFormat="1" ht="12.75" x14ac:dyDescent="0.2">
      <c r="A60" s="126" t="s">
        <v>108</v>
      </c>
      <c r="B60" s="127">
        <v>0</v>
      </c>
      <c r="E60" s="33"/>
      <c r="F60" s="33"/>
      <c r="H60" s="139"/>
    </row>
    <row r="61" spans="1:8" s="128" customFormat="1" ht="12.75" x14ac:dyDescent="0.2">
      <c r="A61" s="131" t="s">
        <v>109</v>
      </c>
      <c r="B61" s="127">
        <v>0</v>
      </c>
      <c r="E61" s="33"/>
      <c r="F61" s="141"/>
      <c r="G61" s="139"/>
      <c r="H61" s="139"/>
    </row>
    <row r="62" spans="1:8" s="128" customFormat="1" ht="25.5" x14ac:dyDescent="0.2">
      <c r="A62" s="126" t="s">
        <v>185</v>
      </c>
      <c r="B62" s="134">
        <v>0</v>
      </c>
      <c r="E62" s="33"/>
      <c r="F62" s="33"/>
      <c r="G62" s="139"/>
      <c r="H62" s="139"/>
    </row>
    <row r="63" spans="1:8" ht="15" x14ac:dyDescent="0.25">
      <c r="A63" s="17" t="s">
        <v>149</v>
      </c>
      <c r="B63" s="27">
        <f>B31+B41+B42+B43+B46+B44+B45+B47+B49+B48+B51+B58+B53+B50+B56+B52+B59+B60+B61+B62</f>
        <v>23839326.25</v>
      </c>
      <c r="E63" s="40"/>
      <c r="F63" s="48"/>
      <c r="H63"/>
    </row>
    <row r="64" spans="1:8" ht="4.5" customHeight="1" x14ac:dyDescent="0.25">
      <c r="B64" s="2"/>
      <c r="E64" s="40"/>
      <c r="F64" s="48"/>
    </row>
    <row r="65" spans="1:2" x14ac:dyDescent="0.25">
      <c r="A65" s="17" t="s">
        <v>137</v>
      </c>
      <c r="B65" s="27">
        <f>C28-B63</f>
        <v>3937196.4499999955</v>
      </c>
    </row>
  </sheetData>
  <mergeCells count="4">
    <mergeCell ref="A1:C1"/>
    <mergeCell ref="A3:C3"/>
    <mergeCell ref="A5:A6"/>
    <mergeCell ref="B5:C5"/>
  </mergeCells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scale="80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zoomScaleNormal="100" workbookViewId="0">
      <pane ySplit="3" topLeftCell="A21" activePane="bottomLeft" state="frozen"/>
      <selection sqref="A1:C1"/>
      <selection pane="bottomLeft" sqref="A1:C1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155" t="s">
        <v>97</v>
      </c>
      <c r="B1" s="155"/>
      <c r="C1" s="155"/>
      <c r="D1" s="16"/>
      <c r="E1" s="21"/>
      <c r="F1" s="21"/>
    </row>
    <row r="2" spans="1:8" ht="6.75" customHeight="1" thickBot="1" x14ac:dyDescent="0.3"/>
    <row r="3" spans="1:8" ht="24.75" customHeight="1" thickBot="1" x14ac:dyDescent="0.3">
      <c r="A3" s="159" t="s">
        <v>46</v>
      </c>
      <c r="B3" s="159"/>
      <c r="C3" s="159"/>
      <c r="D3" s="23"/>
      <c r="E3" s="1" t="s">
        <v>91</v>
      </c>
      <c r="F3" s="20"/>
    </row>
    <row r="4" spans="1:8" ht="6" customHeight="1" x14ac:dyDescent="0.25"/>
    <row r="5" spans="1:8" x14ac:dyDescent="0.25">
      <c r="A5" s="153" t="s">
        <v>110</v>
      </c>
      <c r="B5" s="157" t="s">
        <v>145</v>
      </c>
      <c r="C5" s="158"/>
      <c r="E5" s="5"/>
      <c r="F5" s="6"/>
    </row>
    <row r="6" spans="1:8" x14ac:dyDescent="0.25">
      <c r="A6" s="154"/>
      <c r="B6" s="25" t="s">
        <v>98</v>
      </c>
      <c r="C6" s="25" t="s">
        <v>99</v>
      </c>
      <c r="E6" s="5"/>
      <c r="F6" s="6"/>
    </row>
    <row r="7" spans="1:8" s="128" customFormat="1" ht="12.75" x14ac:dyDescent="0.2">
      <c r="A7" s="126" t="s">
        <v>139</v>
      </c>
      <c r="B7" s="127">
        <v>3150809.22</v>
      </c>
      <c r="C7" s="135">
        <v>3078534.43</v>
      </c>
      <c r="E7" s="33"/>
      <c r="F7" s="36"/>
      <c r="G7" s="36"/>
      <c r="H7" s="139"/>
    </row>
    <row r="8" spans="1:8" s="128" customFormat="1" ht="25.5" x14ac:dyDescent="0.2">
      <c r="A8" s="126" t="s">
        <v>113</v>
      </c>
      <c r="B8" s="127">
        <v>249302.89</v>
      </c>
      <c r="C8" s="135">
        <v>238824.66</v>
      </c>
      <c r="E8" s="33"/>
      <c r="F8" s="33"/>
      <c r="G8" s="33"/>
      <c r="H8" s="139"/>
    </row>
    <row r="9" spans="1:8" s="128" customFormat="1" ht="12.75" x14ac:dyDescent="0.25">
      <c r="A9" s="126" t="s">
        <v>140</v>
      </c>
      <c r="B9" s="135">
        <v>1538288.16</v>
      </c>
      <c r="C9" s="135">
        <v>1504260.23</v>
      </c>
      <c r="E9" s="33"/>
      <c r="F9" s="36"/>
      <c r="G9" s="36"/>
    </row>
    <row r="10" spans="1:8" s="128" customFormat="1" ht="25.5" x14ac:dyDescent="0.2">
      <c r="A10" s="126" t="s">
        <v>129</v>
      </c>
      <c r="B10" s="127">
        <v>484366.08000000002</v>
      </c>
      <c r="C10" s="135">
        <v>472933.96</v>
      </c>
      <c r="E10" s="33"/>
      <c r="F10" s="36"/>
      <c r="G10" s="36"/>
      <c r="H10" s="139"/>
    </row>
    <row r="11" spans="1:8" s="128" customFormat="1" ht="12.75" x14ac:dyDescent="0.2">
      <c r="A11" s="126" t="s">
        <v>111</v>
      </c>
      <c r="B11" s="127">
        <v>400393.92</v>
      </c>
      <c r="C11" s="135">
        <v>390917.69</v>
      </c>
      <c r="E11" s="33"/>
      <c r="F11" s="36"/>
      <c r="G11" s="36"/>
      <c r="H11" s="139"/>
    </row>
    <row r="12" spans="1:8" s="128" customFormat="1" ht="12.75" x14ac:dyDescent="0.2">
      <c r="A12" s="126" t="s">
        <v>102</v>
      </c>
      <c r="B12" s="127">
        <v>82752.36</v>
      </c>
      <c r="C12" s="135">
        <v>80959.81</v>
      </c>
      <c r="E12" s="33"/>
      <c r="F12" s="36"/>
      <c r="G12" s="36"/>
      <c r="H12" s="139"/>
    </row>
    <row r="13" spans="1:8" s="128" customFormat="1" ht="12.75" x14ac:dyDescent="0.2">
      <c r="A13" s="126" t="s">
        <v>103</v>
      </c>
      <c r="B13" s="127">
        <v>0</v>
      </c>
      <c r="C13" s="135">
        <v>0</v>
      </c>
      <c r="E13" s="33"/>
      <c r="F13" s="33"/>
      <c r="G13" s="33"/>
      <c r="H13" s="139"/>
    </row>
    <row r="14" spans="1:8" s="128" customFormat="1" ht="12.75" x14ac:dyDescent="0.2">
      <c r="A14" s="126" t="s">
        <v>112</v>
      </c>
      <c r="B14" s="127">
        <v>668555.93999999994</v>
      </c>
      <c r="C14" s="135">
        <v>650286.52</v>
      </c>
      <c r="E14" s="33"/>
      <c r="F14" s="36"/>
      <c r="G14" s="36"/>
      <c r="H14" s="139"/>
    </row>
    <row r="15" spans="1:8" s="128" customFormat="1" ht="12.75" x14ac:dyDescent="0.25">
      <c r="A15" s="126" t="s">
        <v>141</v>
      </c>
      <c r="B15" s="135">
        <v>12000</v>
      </c>
      <c r="C15" s="135">
        <v>12000</v>
      </c>
      <c r="E15" s="33"/>
      <c r="F15" s="36"/>
      <c r="G15" s="36"/>
    </row>
    <row r="16" spans="1:8" s="128" customFormat="1" ht="12.75" x14ac:dyDescent="0.25">
      <c r="A16" s="126" t="s">
        <v>114</v>
      </c>
      <c r="B16" s="135">
        <v>866502.42</v>
      </c>
      <c r="C16" s="135">
        <v>842914.15</v>
      </c>
      <c r="E16" s="33"/>
      <c r="F16" s="36"/>
      <c r="G16" s="36"/>
    </row>
    <row r="17" spans="1:8" s="128" customFormat="1" ht="12.75" x14ac:dyDescent="0.25">
      <c r="A17" s="126" t="s">
        <v>142</v>
      </c>
      <c r="B17" s="135">
        <v>0</v>
      </c>
      <c r="C17" s="135">
        <v>0</v>
      </c>
      <c r="E17" s="33"/>
      <c r="F17" s="46"/>
      <c r="G17" s="46"/>
    </row>
    <row r="18" spans="1:8" s="128" customFormat="1" ht="12.75" x14ac:dyDescent="0.2">
      <c r="A18" s="126" t="s">
        <v>115</v>
      </c>
      <c r="B18" s="127">
        <v>0</v>
      </c>
      <c r="C18" s="135">
        <v>0</v>
      </c>
      <c r="E18" s="33"/>
      <c r="F18" s="33"/>
      <c r="G18" s="33"/>
      <c r="H18" s="139"/>
    </row>
    <row r="19" spans="1:8" s="128" customFormat="1" ht="12.75" x14ac:dyDescent="0.25">
      <c r="A19" s="126" t="s">
        <v>372</v>
      </c>
      <c r="B19" s="135">
        <v>187000.07</v>
      </c>
      <c r="C19" s="135">
        <v>185421.71</v>
      </c>
      <c r="E19" s="33"/>
      <c r="F19" s="36"/>
      <c r="G19" s="36"/>
    </row>
    <row r="20" spans="1:8" s="128" customFormat="1" ht="12.75" x14ac:dyDescent="0.25">
      <c r="A20" s="126" t="s">
        <v>143</v>
      </c>
      <c r="B20" s="127">
        <v>0</v>
      </c>
      <c r="C20" s="135">
        <v>8.85</v>
      </c>
      <c r="E20" s="33"/>
      <c r="F20" s="33"/>
      <c r="G20" s="33"/>
    </row>
    <row r="21" spans="1:8" s="128" customFormat="1" ht="25.5" x14ac:dyDescent="0.25">
      <c r="A21" s="126" t="s">
        <v>116</v>
      </c>
      <c r="B21" s="127">
        <v>2400303.7400000002</v>
      </c>
      <c r="C21" s="135">
        <v>2317045.06</v>
      </c>
      <c r="E21" s="33"/>
      <c r="F21" s="33"/>
      <c r="G21" s="33"/>
    </row>
    <row r="22" spans="1:8" s="128" customFormat="1" ht="25.5" x14ac:dyDescent="0.25">
      <c r="A22" s="126" t="s">
        <v>117</v>
      </c>
      <c r="B22" s="127">
        <v>7306987.1399999997</v>
      </c>
      <c r="C22" s="135">
        <v>6964765.0099999998</v>
      </c>
      <c r="E22" s="33"/>
      <c r="F22" s="33"/>
      <c r="G22" s="33"/>
    </row>
    <row r="23" spans="1:8" s="128" customFormat="1" ht="12.75" x14ac:dyDescent="0.25">
      <c r="A23" s="126" t="s">
        <v>118</v>
      </c>
      <c r="B23" s="135">
        <v>148478.88</v>
      </c>
      <c r="C23" s="135">
        <v>145216.12</v>
      </c>
      <c r="E23" s="33"/>
      <c r="F23" s="46"/>
      <c r="G23" s="46"/>
    </row>
    <row r="24" spans="1:8" s="128" customFormat="1" ht="12.75" x14ac:dyDescent="0.2">
      <c r="A24" s="126" t="s">
        <v>119</v>
      </c>
      <c r="B24" s="127">
        <v>490753.54</v>
      </c>
      <c r="C24" s="135">
        <v>451875.46</v>
      </c>
      <c r="E24" s="33"/>
      <c r="F24" s="46"/>
      <c r="G24" s="46"/>
      <c r="H24" s="139"/>
    </row>
    <row r="25" spans="1:8" s="128" customFormat="1" ht="12.75" x14ac:dyDescent="0.25">
      <c r="A25" s="126" t="s">
        <v>120</v>
      </c>
      <c r="B25" s="135">
        <v>4406.17</v>
      </c>
      <c r="C25" s="135">
        <v>4406.17</v>
      </c>
      <c r="E25" s="33"/>
      <c r="F25" s="33"/>
      <c r="G25" s="46"/>
    </row>
    <row r="26" spans="1:8" s="128" customFormat="1" ht="12.75" x14ac:dyDescent="0.2">
      <c r="A26" s="126" t="s">
        <v>180</v>
      </c>
      <c r="B26" s="127">
        <v>0</v>
      </c>
      <c r="C26" s="135">
        <v>0</v>
      </c>
      <c r="E26" s="33"/>
      <c r="F26" s="140"/>
      <c r="G26" s="140"/>
      <c r="H26" s="139"/>
    </row>
    <row r="27" spans="1:8" s="128" customFormat="1" ht="12.75" x14ac:dyDescent="0.2">
      <c r="A27" s="126" t="s">
        <v>100</v>
      </c>
      <c r="B27" s="127">
        <v>0</v>
      </c>
      <c r="C27" s="135">
        <v>0</v>
      </c>
      <c r="E27" s="33"/>
      <c r="F27" s="141"/>
      <c r="G27" s="141"/>
      <c r="H27" s="139"/>
    </row>
    <row r="28" spans="1:8" x14ac:dyDescent="0.25">
      <c r="A28" s="17" t="s">
        <v>144</v>
      </c>
      <c r="B28" s="28">
        <f>SUM(B7:B27)</f>
        <v>17990900.530000001</v>
      </c>
      <c r="C28" s="28">
        <f>SUM(C7:C27)</f>
        <v>17340369.830000002</v>
      </c>
      <c r="E28" s="34"/>
      <c r="F28" s="47"/>
      <c r="G28" s="47"/>
    </row>
    <row r="29" spans="1:8" ht="15" x14ac:dyDescent="0.25">
      <c r="B29" s="18"/>
      <c r="C29" s="18"/>
    </row>
    <row r="30" spans="1:8" x14ac:dyDescent="0.25">
      <c r="A30" s="25" t="s">
        <v>110</v>
      </c>
      <c r="B30" s="26" t="s">
        <v>146</v>
      </c>
    </row>
    <row r="31" spans="1:8" s="128" customFormat="1" ht="12.75" x14ac:dyDescent="0.2">
      <c r="A31" s="126" t="s">
        <v>147</v>
      </c>
      <c r="B31" s="127">
        <f>SUM(B32:B40)</f>
        <v>3383193.03</v>
      </c>
      <c r="E31" s="33"/>
      <c r="F31" s="138"/>
      <c r="G31" s="139"/>
      <c r="H31" s="139"/>
    </row>
    <row r="32" spans="1:8" s="128" customFormat="1" ht="12.75" x14ac:dyDescent="0.2">
      <c r="A32" s="129" t="s">
        <v>121</v>
      </c>
      <c r="B32" s="130">
        <v>520867.44</v>
      </c>
      <c r="E32" s="33"/>
      <c r="F32" s="46"/>
      <c r="G32" s="139"/>
      <c r="H32" s="139"/>
    </row>
    <row r="33" spans="1:8" s="128" customFormat="1" ht="12.75" x14ac:dyDescent="0.2">
      <c r="A33" s="129" t="s">
        <v>122</v>
      </c>
      <c r="B33" s="130">
        <v>481924.08</v>
      </c>
      <c r="E33" s="33"/>
      <c r="F33" s="36"/>
      <c r="G33" s="139"/>
      <c r="H33" s="139"/>
    </row>
    <row r="34" spans="1:8" s="128" customFormat="1" ht="25.5" x14ac:dyDescent="0.2">
      <c r="A34" s="129" t="s">
        <v>123</v>
      </c>
      <c r="B34" s="130">
        <v>509914.62</v>
      </c>
      <c r="E34" s="33"/>
      <c r="F34" s="33"/>
      <c r="G34" s="139"/>
      <c r="H34" s="139"/>
    </row>
    <row r="35" spans="1:8" s="128" customFormat="1" ht="25.5" x14ac:dyDescent="0.2">
      <c r="A35" s="129" t="s">
        <v>124</v>
      </c>
      <c r="B35" s="130">
        <v>63282.96</v>
      </c>
      <c r="E35" s="33"/>
      <c r="F35" s="33"/>
      <c r="G35" s="139"/>
      <c r="H35" s="139"/>
    </row>
    <row r="36" spans="1:8" s="128" customFormat="1" ht="12.75" x14ac:dyDescent="0.2">
      <c r="A36" s="129" t="s">
        <v>125</v>
      </c>
      <c r="B36" s="130">
        <v>19471.68</v>
      </c>
      <c r="E36" s="33"/>
      <c r="F36" s="36"/>
      <c r="G36" s="139"/>
      <c r="H36" s="139"/>
    </row>
    <row r="37" spans="1:8" s="128" customFormat="1" ht="12.75" x14ac:dyDescent="0.2">
      <c r="A37" s="129" t="s">
        <v>126</v>
      </c>
      <c r="B37" s="130">
        <v>81763.56</v>
      </c>
      <c r="E37" s="33"/>
      <c r="F37" s="36"/>
      <c r="G37" s="139"/>
      <c r="H37" s="139"/>
    </row>
    <row r="38" spans="1:8" s="128" customFormat="1" ht="12.75" x14ac:dyDescent="0.2">
      <c r="A38" s="129" t="s">
        <v>127</v>
      </c>
      <c r="B38" s="130">
        <v>1668742.92</v>
      </c>
      <c r="E38" s="33"/>
      <c r="F38" s="36"/>
      <c r="G38" s="139"/>
      <c r="H38" s="139"/>
    </row>
    <row r="39" spans="1:8" s="128" customFormat="1" ht="12.75" x14ac:dyDescent="0.2">
      <c r="A39" s="129" t="s">
        <v>128</v>
      </c>
      <c r="B39" s="130">
        <v>0</v>
      </c>
      <c r="E39" s="33"/>
      <c r="F39" s="33"/>
      <c r="G39" s="139"/>
      <c r="H39" s="139"/>
    </row>
    <row r="40" spans="1:8" s="128" customFormat="1" ht="25.5" x14ac:dyDescent="0.2">
      <c r="A40" s="129" t="s">
        <v>131</v>
      </c>
      <c r="B40" s="130">
        <v>37225.769999999997</v>
      </c>
      <c r="E40" s="33"/>
      <c r="F40" s="46"/>
      <c r="G40" s="139"/>
      <c r="H40" s="139"/>
    </row>
    <row r="41" spans="1:8" s="128" customFormat="1" ht="12.75" x14ac:dyDescent="0.2">
      <c r="A41" s="126" t="s">
        <v>148</v>
      </c>
      <c r="B41" s="127">
        <v>8684556</v>
      </c>
      <c r="E41" s="33"/>
      <c r="F41" s="36"/>
      <c r="G41" s="139"/>
      <c r="H41" s="139"/>
    </row>
    <row r="42" spans="1:8" s="128" customFormat="1" ht="25.5" x14ac:dyDescent="0.2">
      <c r="A42" s="126" t="s">
        <v>101</v>
      </c>
      <c r="B42" s="127">
        <v>484358.04</v>
      </c>
      <c r="E42" s="33"/>
      <c r="F42" s="46"/>
      <c r="G42" s="139"/>
      <c r="H42" s="139"/>
    </row>
    <row r="43" spans="1:8" s="128" customFormat="1" ht="12.75" x14ac:dyDescent="0.2">
      <c r="A43" s="126" t="s">
        <v>130</v>
      </c>
      <c r="B43" s="127">
        <v>400386.42</v>
      </c>
      <c r="E43" s="33"/>
      <c r="F43" s="46"/>
      <c r="G43" s="139"/>
      <c r="H43" s="139"/>
    </row>
    <row r="44" spans="1:8" s="128" customFormat="1" ht="12.75" x14ac:dyDescent="0.2">
      <c r="A44" s="126" t="s">
        <v>336</v>
      </c>
      <c r="B44" s="127">
        <v>82754.64</v>
      </c>
      <c r="E44" s="33"/>
      <c r="F44" s="46"/>
      <c r="G44" s="139"/>
      <c r="H44" s="139"/>
    </row>
    <row r="45" spans="1:8" s="128" customFormat="1" ht="12.75" x14ac:dyDescent="0.2">
      <c r="A45" s="126" t="s">
        <v>337</v>
      </c>
      <c r="B45" s="127">
        <v>0</v>
      </c>
      <c r="E45" s="33"/>
      <c r="F45" s="33"/>
      <c r="G45" s="139"/>
      <c r="H45" s="139"/>
    </row>
    <row r="46" spans="1:8" s="128" customFormat="1" ht="12.75" x14ac:dyDescent="0.2">
      <c r="A46" s="126" t="s">
        <v>338</v>
      </c>
      <c r="B46" s="127">
        <v>744232.65</v>
      </c>
      <c r="E46" s="33"/>
      <c r="F46" s="36"/>
      <c r="G46" s="139"/>
      <c r="H46" s="139"/>
    </row>
    <row r="47" spans="1:8" s="128" customFormat="1" ht="12.75" x14ac:dyDescent="0.2">
      <c r="A47" s="126" t="s">
        <v>104</v>
      </c>
      <c r="B47" s="127">
        <v>42131.040000000001</v>
      </c>
      <c r="E47" s="33"/>
      <c r="F47" s="36"/>
      <c r="G47" s="139"/>
      <c r="H47" s="139"/>
    </row>
    <row r="48" spans="1:8" s="128" customFormat="1" ht="12.75" x14ac:dyDescent="0.2">
      <c r="A48" s="126" t="s">
        <v>339</v>
      </c>
      <c r="B48" s="127">
        <v>866489.76</v>
      </c>
      <c r="E48" s="33"/>
      <c r="F48" s="46"/>
      <c r="G48" s="139"/>
      <c r="H48" s="139"/>
    </row>
    <row r="49" spans="1:8" s="128" customFormat="1" ht="12.75" x14ac:dyDescent="0.2">
      <c r="A49" s="126" t="s">
        <v>340</v>
      </c>
      <c r="B49" s="127">
        <v>0</v>
      </c>
      <c r="E49" s="33"/>
      <c r="F49" s="33"/>
      <c r="G49" s="139"/>
      <c r="H49" s="139"/>
    </row>
    <row r="50" spans="1:8" s="128" customFormat="1" ht="12.75" x14ac:dyDescent="0.2">
      <c r="A50" s="131" t="s">
        <v>341</v>
      </c>
      <c r="B50" s="127">
        <v>0</v>
      </c>
      <c r="E50" s="33"/>
      <c r="F50" s="33"/>
      <c r="G50" s="139"/>
      <c r="H50" s="139"/>
    </row>
    <row r="51" spans="1:8" s="128" customFormat="1" ht="12.75" x14ac:dyDescent="0.2">
      <c r="A51" s="126" t="s">
        <v>371</v>
      </c>
      <c r="B51" s="127">
        <v>179536.06</v>
      </c>
      <c r="E51" s="33"/>
      <c r="F51" s="33"/>
      <c r="G51" s="139"/>
      <c r="H51" s="139"/>
    </row>
    <row r="52" spans="1:8" s="128" customFormat="1" ht="12.75" x14ac:dyDescent="0.2">
      <c r="A52" s="131" t="s">
        <v>343</v>
      </c>
      <c r="B52" s="132">
        <v>0</v>
      </c>
      <c r="E52" s="33"/>
      <c r="F52" s="33"/>
      <c r="G52" s="139"/>
      <c r="H52" s="139"/>
    </row>
    <row r="53" spans="1:8" s="128" customFormat="1" ht="25.5" x14ac:dyDescent="0.2">
      <c r="A53" s="126" t="s">
        <v>346</v>
      </c>
      <c r="B53" s="127">
        <v>2686235.4</v>
      </c>
      <c r="E53" s="33"/>
      <c r="F53" s="33"/>
      <c r="G53" s="139"/>
      <c r="H53" s="139"/>
    </row>
    <row r="54" spans="1:8" s="128" customFormat="1" ht="12.75" x14ac:dyDescent="0.25">
      <c r="A54" s="133" t="s">
        <v>134</v>
      </c>
      <c r="B54" s="130">
        <v>51761.7</v>
      </c>
      <c r="E54" s="33"/>
      <c r="F54" s="33"/>
    </row>
    <row r="55" spans="1:8" s="128" customFormat="1" ht="12.75" x14ac:dyDescent="0.25">
      <c r="A55" s="133" t="s">
        <v>181</v>
      </c>
      <c r="B55" s="130">
        <v>89669.05</v>
      </c>
      <c r="F55" s="140"/>
    </row>
    <row r="56" spans="1:8" s="128" customFormat="1" ht="12.75" x14ac:dyDescent="0.2">
      <c r="A56" s="126" t="s">
        <v>344</v>
      </c>
      <c r="B56" s="127">
        <v>7565912.9699999997</v>
      </c>
      <c r="E56" s="33"/>
      <c r="F56" s="33"/>
      <c r="H56" s="139"/>
    </row>
    <row r="57" spans="1:8" s="128" customFormat="1" ht="12.75" x14ac:dyDescent="0.2">
      <c r="A57" s="133" t="s">
        <v>135</v>
      </c>
      <c r="B57" s="130">
        <v>107872.14</v>
      </c>
      <c r="F57" s="33"/>
      <c r="H57" s="139"/>
    </row>
    <row r="58" spans="1:8" s="128" customFormat="1" ht="12.75" x14ac:dyDescent="0.2">
      <c r="A58" s="126" t="s">
        <v>345</v>
      </c>
      <c r="B58" s="127">
        <v>70322.64</v>
      </c>
      <c r="E58" s="33"/>
      <c r="F58" s="33"/>
      <c r="G58" s="139"/>
      <c r="H58" s="139"/>
    </row>
    <row r="59" spans="1:8" s="128" customFormat="1" ht="12.75" x14ac:dyDescent="0.2">
      <c r="A59" s="131" t="s">
        <v>107</v>
      </c>
      <c r="B59" s="132">
        <v>0</v>
      </c>
      <c r="E59" s="33"/>
      <c r="F59" s="33"/>
      <c r="G59" s="139"/>
      <c r="H59" s="139"/>
    </row>
    <row r="60" spans="1:8" s="128" customFormat="1" ht="12.75" x14ac:dyDescent="0.2">
      <c r="A60" s="126" t="s">
        <v>108</v>
      </c>
      <c r="B60" s="127">
        <v>0</v>
      </c>
      <c r="E60" s="33"/>
      <c r="F60" s="33"/>
      <c r="H60" s="139"/>
    </row>
    <row r="61" spans="1:8" s="128" customFormat="1" ht="12.75" x14ac:dyDescent="0.2">
      <c r="A61" s="131" t="s">
        <v>109</v>
      </c>
      <c r="B61" s="127">
        <v>0</v>
      </c>
      <c r="E61" s="33"/>
      <c r="F61" s="141"/>
      <c r="G61" s="139"/>
      <c r="H61" s="139"/>
    </row>
    <row r="62" spans="1:8" s="128" customFormat="1" ht="25.5" x14ac:dyDescent="0.2">
      <c r="A62" s="126" t="s">
        <v>185</v>
      </c>
      <c r="B62" s="134">
        <v>0</v>
      </c>
      <c r="E62" s="33"/>
      <c r="F62" s="33"/>
      <c r="G62" s="139"/>
      <c r="H62" s="139"/>
    </row>
    <row r="63" spans="1:8" ht="15" x14ac:dyDescent="0.25">
      <c r="A63" s="17" t="s">
        <v>149</v>
      </c>
      <c r="B63" s="27">
        <f>B31+B41+B42+B43+B46+B44+B45+B47+B49+B48+B51+B58+B53+B50+B56+B52+B59+B60+B61+B62</f>
        <v>25190108.649999999</v>
      </c>
      <c r="E63" s="40"/>
      <c r="F63" s="48"/>
      <c r="H63"/>
    </row>
    <row r="64" spans="1:8" ht="4.5" customHeight="1" x14ac:dyDescent="0.25">
      <c r="B64" s="2"/>
      <c r="E64" s="40"/>
      <c r="F64" s="48"/>
    </row>
    <row r="65" spans="1:2" x14ac:dyDescent="0.25">
      <c r="A65" s="17" t="s">
        <v>137</v>
      </c>
      <c r="B65" s="27">
        <f>C28-B63</f>
        <v>-7849738.8199999966</v>
      </c>
    </row>
  </sheetData>
  <mergeCells count="4">
    <mergeCell ref="A1:C1"/>
    <mergeCell ref="A3:C3"/>
    <mergeCell ref="A5:A6"/>
    <mergeCell ref="B5:C5"/>
  </mergeCells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scale="80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zoomScaleNormal="100" workbookViewId="0">
      <pane ySplit="3" topLeftCell="A22" activePane="bottomLeft" state="frozen"/>
      <selection sqref="A1:C1"/>
      <selection pane="bottomLeft" sqref="A1:C1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155" t="s">
        <v>97</v>
      </c>
      <c r="B1" s="155"/>
      <c r="C1" s="155"/>
      <c r="D1" s="16"/>
      <c r="E1" s="21"/>
      <c r="F1" s="21"/>
    </row>
    <row r="2" spans="1:8" ht="6.75" customHeight="1" thickBot="1" x14ac:dyDescent="0.3"/>
    <row r="3" spans="1:8" ht="24.75" customHeight="1" thickBot="1" x14ac:dyDescent="0.3">
      <c r="A3" s="159" t="s">
        <v>47</v>
      </c>
      <c r="B3" s="159"/>
      <c r="C3" s="159"/>
      <c r="D3" s="23"/>
      <c r="E3" s="1" t="s">
        <v>91</v>
      </c>
      <c r="F3" s="20"/>
    </row>
    <row r="4" spans="1:8" ht="6" customHeight="1" x14ac:dyDescent="0.25"/>
    <row r="5" spans="1:8" x14ac:dyDescent="0.25">
      <c r="A5" s="153" t="s">
        <v>110</v>
      </c>
      <c r="B5" s="157" t="s">
        <v>145</v>
      </c>
      <c r="C5" s="158"/>
      <c r="E5" s="5"/>
      <c r="F5" s="6"/>
    </row>
    <row r="6" spans="1:8" x14ac:dyDescent="0.25">
      <c r="A6" s="154"/>
      <c r="B6" s="25" t="s">
        <v>98</v>
      </c>
      <c r="C6" s="25" t="s">
        <v>99</v>
      </c>
      <c r="E6" s="5"/>
      <c r="F6" s="6"/>
    </row>
    <row r="7" spans="1:8" s="128" customFormat="1" ht="12.75" x14ac:dyDescent="0.2">
      <c r="A7" s="126" t="s">
        <v>139</v>
      </c>
      <c r="B7" s="127">
        <v>2849977.41</v>
      </c>
      <c r="C7" s="135">
        <v>2760231.02</v>
      </c>
      <c r="E7" s="33"/>
      <c r="F7" s="36"/>
      <c r="G7" s="36"/>
      <c r="H7" s="139"/>
    </row>
    <row r="8" spans="1:8" s="128" customFormat="1" ht="25.5" x14ac:dyDescent="0.2">
      <c r="A8" s="126" t="s">
        <v>113</v>
      </c>
      <c r="B8" s="127">
        <v>270912.21999999997</v>
      </c>
      <c r="C8" s="135">
        <v>256342.52</v>
      </c>
      <c r="E8" s="33"/>
      <c r="F8" s="33"/>
      <c r="G8" s="33"/>
      <c r="H8" s="139"/>
    </row>
    <row r="9" spans="1:8" s="128" customFormat="1" ht="12.75" x14ac:dyDescent="0.25">
      <c r="A9" s="126" t="s">
        <v>140</v>
      </c>
      <c r="B9" s="135">
        <v>1391413.53</v>
      </c>
      <c r="C9" s="135">
        <v>1349494.59</v>
      </c>
      <c r="E9" s="33"/>
      <c r="F9" s="36"/>
      <c r="G9" s="36"/>
    </row>
    <row r="10" spans="1:8" s="128" customFormat="1" ht="25.5" x14ac:dyDescent="0.2">
      <c r="A10" s="126" t="s">
        <v>129</v>
      </c>
      <c r="B10" s="127">
        <v>438120.13</v>
      </c>
      <c r="C10" s="135">
        <v>423749.75</v>
      </c>
      <c r="E10" s="33"/>
      <c r="F10" s="36"/>
      <c r="G10" s="36"/>
      <c r="H10" s="139"/>
    </row>
    <row r="11" spans="1:8" s="128" customFormat="1" ht="12.75" x14ac:dyDescent="0.2">
      <c r="A11" s="126" t="s">
        <v>111</v>
      </c>
      <c r="B11" s="127">
        <v>362165.8</v>
      </c>
      <c r="C11" s="135">
        <v>350403.27</v>
      </c>
      <c r="E11" s="33"/>
      <c r="F11" s="36"/>
      <c r="G11" s="36"/>
      <c r="H11" s="139"/>
    </row>
    <row r="12" spans="1:8" s="128" customFormat="1" ht="12.75" x14ac:dyDescent="0.2">
      <c r="A12" s="126" t="s">
        <v>102</v>
      </c>
      <c r="B12" s="127">
        <v>67698.02</v>
      </c>
      <c r="C12" s="135">
        <v>66252.81</v>
      </c>
      <c r="E12" s="33"/>
      <c r="F12" s="36"/>
      <c r="G12" s="36"/>
      <c r="H12" s="139"/>
    </row>
    <row r="13" spans="1:8" s="128" customFormat="1" ht="12.75" x14ac:dyDescent="0.2">
      <c r="A13" s="126" t="s">
        <v>103</v>
      </c>
      <c r="B13" s="127">
        <v>0</v>
      </c>
      <c r="C13" s="135">
        <v>0</v>
      </c>
      <c r="E13" s="33"/>
      <c r="F13" s="33"/>
      <c r="G13" s="33"/>
      <c r="H13" s="139"/>
    </row>
    <row r="14" spans="1:8" s="128" customFormat="1" ht="12.75" x14ac:dyDescent="0.2">
      <c r="A14" s="126" t="s">
        <v>112</v>
      </c>
      <c r="B14" s="127">
        <v>520219.54</v>
      </c>
      <c r="C14" s="135">
        <v>490623.89</v>
      </c>
      <c r="E14" s="33"/>
      <c r="F14" s="36"/>
      <c r="G14" s="36"/>
      <c r="H14" s="139"/>
    </row>
    <row r="15" spans="1:8" s="128" customFormat="1" ht="12.75" x14ac:dyDescent="0.25">
      <c r="A15" s="126" t="s">
        <v>141</v>
      </c>
      <c r="B15" s="135">
        <v>12000</v>
      </c>
      <c r="C15" s="135">
        <v>12000</v>
      </c>
      <c r="E15" s="33"/>
      <c r="F15" s="36"/>
      <c r="G15" s="36"/>
    </row>
    <row r="16" spans="1:8" s="128" customFormat="1" ht="12.75" x14ac:dyDescent="0.25">
      <c r="A16" s="126" t="s">
        <v>114</v>
      </c>
      <c r="B16" s="135">
        <v>783780.01</v>
      </c>
      <c r="C16" s="135">
        <v>753109.78</v>
      </c>
      <c r="E16" s="33"/>
      <c r="F16" s="36"/>
      <c r="G16" s="36"/>
    </row>
    <row r="17" spans="1:8" s="128" customFormat="1" ht="12.75" x14ac:dyDescent="0.25">
      <c r="A17" s="126" t="s">
        <v>142</v>
      </c>
      <c r="B17" s="135">
        <v>186038.58</v>
      </c>
      <c r="C17" s="135">
        <v>179192.77</v>
      </c>
      <c r="E17" s="33"/>
      <c r="F17" s="46"/>
      <c r="G17" s="46"/>
    </row>
    <row r="18" spans="1:8" s="128" customFormat="1" ht="12.75" x14ac:dyDescent="0.2">
      <c r="A18" s="126" t="s">
        <v>115</v>
      </c>
      <c r="B18" s="127">
        <v>0</v>
      </c>
      <c r="C18" s="135">
        <v>0</v>
      </c>
      <c r="E18" s="33"/>
      <c r="F18" s="33"/>
      <c r="G18" s="33"/>
      <c r="H18" s="139"/>
    </row>
    <row r="19" spans="1:8" s="128" customFormat="1" ht="12.75" x14ac:dyDescent="0.25">
      <c r="A19" s="126" t="s">
        <v>372</v>
      </c>
      <c r="B19" s="135">
        <v>126681.88</v>
      </c>
      <c r="C19" s="135">
        <v>128215.07</v>
      </c>
      <c r="E19" s="33"/>
      <c r="F19" s="36"/>
      <c r="G19" s="36"/>
    </row>
    <row r="20" spans="1:8" s="128" customFormat="1" ht="12.75" x14ac:dyDescent="0.25">
      <c r="A20" s="126" t="s">
        <v>143</v>
      </c>
      <c r="B20" s="127">
        <v>0</v>
      </c>
      <c r="C20" s="135">
        <v>79.95</v>
      </c>
      <c r="E20" s="33"/>
      <c r="F20" s="33"/>
      <c r="G20" s="33"/>
    </row>
    <row r="21" spans="1:8" s="128" customFormat="1" ht="25.5" x14ac:dyDescent="0.25">
      <c r="A21" s="126" t="s">
        <v>116</v>
      </c>
      <c r="B21" s="127">
        <v>2414747.66</v>
      </c>
      <c r="C21" s="135">
        <v>2228785.54</v>
      </c>
      <c r="E21" s="33"/>
      <c r="F21" s="33"/>
      <c r="G21" s="33"/>
    </row>
    <row r="22" spans="1:8" s="128" customFormat="1" ht="25.5" x14ac:dyDescent="0.25">
      <c r="A22" s="126" t="s">
        <v>117</v>
      </c>
      <c r="B22" s="127">
        <v>7125115.9400000004</v>
      </c>
      <c r="C22" s="135">
        <v>6535764.4699999997</v>
      </c>
      <c r="E22" s="33"/>
      <c r="F22" s="33"/>
      <c r="G22" s="33"/>
    </row>
    <row r="23" spans="1:8" s="128" customFormat="1" ht="12.75" x14ac:dyDescent="0.25">
      <c r="A23" s="126" t="s">
        <v>118</v>
      </c>
      <c r="B23" s="135">
        <v>134298.82999999999</v>
      </c>
      <c r="C23" s="135">
        <v>130567.94</v>
      </c>
      <c r="E23" s="33"/>
      <c r="F23" s="46"/>
      <c r="G23" s="46"/>
    </row>
    <row r="24" spans="1:8" s="128" customFormat="1" ht="12.75" x14ac:dyDescent="0.2">
      <c r="A24" s="126" t="s">
        <v>119</v>
      </c>
      <c r="B24" s="127">
        <v>395785.61</v>
      </c>
      <c r="C24" s="135">
        <v>343463.39</v>
      </c>
      <c r="E24" s="33"/>
      <c r="F24" s="46"/>
      <c r="G24" s="46"/>
      <c r="H24" s="139"/>
    </row>
    <row r="25" spans="1:8" s="128" customFormat="1" ht="12.75" x14ac:dyDescent="0.25">
      <c r="A25" s="126" t="s">
        <v>120</v>
      </c>
      <c r="B25" s="135">
        <v>4406.17</v>
      </c>
      <c r="C25" s="135">
        <v>4406.17</v>
      </c>
      <c r="E25" s="33"/>
      <c r="F25" s="33"/>
      <c r="G25" s="46"/>
    </row>
    <row r="26" spans="1:8" s="128" customFormat="1" ht="12.75" x14ac:dyDescent="0.2">
      <c r="A26" s="126" t="s">
        <v>180</v>
      </c>
      <c r="B26" s="127">
        <v>0</v>
      </c>
      <c r="C26" s="135">
        <v>0</v>
      </c>
      <c r="E26" s="33"/>
      <c r="F26" s="140"/>
      <c r="G26" s="140"/>
      <c r="H26" s="139"/>
    </row>
    <row r="27" spans="1:8" s="128" customFormat="1" ht="12.75" x14ac:dyDescent="0.2">
      <c r="A27" s="126" t="s">
        <v>100</v>
      </c>
      <c r="B27" s="127">
        <v>0</v>
      </c>
      <c r="C27" s="135">
        <v>0</v>
      </c>
      <c r="E27" s="33"/>
      <c r="F27" s="141"/>
      <c r="G27" s="141"/>
      <c r="H27" s="139"/>
    </row>
    <row r="28" spans="1:8" x14ac:dyDescent="0.25">
      <c r="A28" s="17" t="s">
        <v>144</v>
      </c>
      <c r="B28" s="28">
        <f>SUM(B7:B27)</f>
        <v>17083361.330000002</v>
      </c>
      <c r="C28" s="28">
        <f>SUM(C7:C27)</f>
        <v>16012682.93</v>
      </c>
      <c r="E28" s="34"/>
      <c r="F28" s="47"/>
      <c r="G28" s="47"/>
    </row>
    <row r="29" spans="1:8" ht="15" x14ac:dyDescent="0.25">
      <c r="B29" s="18"/>
      <c r="C29" s="18"/>
      <c r="E29" s="35"/>
      <c r="F29" s="35"/>
      <c r="G29"/>
    </row>
    <row r="30" spans="1:8" ht="15" x14ac:dyDescent="0.25">
      <c r="A30" s="25" t="s">
        <v>110</v>
      </c>
      <c r="B30" s="26" t="s">
        <v>146</v>
      </c>
      <c r="H30"/>
    </row>
    <row r="31" spans="1:8" s="128" customFormat="1" ht="12.75" x14ac:dyDescent="0.2">
      <c r="A31" s="126" t="s">
        <v>147</v>
      </c>
      <c r="B31" s="127">
        <f>SUM(B32:B40)</f>
        <v>2919666.45</v>
      </c>
      <c r="E31" s="33"/>
      <c r="F31" s="138"/>
      <c r="G31" s="139"/>
      <c r="H31" s="139"/>
    </row>
    <row r="32" spans="1:8" s="128" customFormat="1" ht="12.75" x14ac:dyDescent="0.2">
      <c r="A32" s="129" t="s">
        <v>121</v>
      </c>
      <c r="B32" s="130">
        <v>471279.35999999999</v>
      </c>
      <c r="E32" s="33"/>
      <c r="F32" s="46"/>
      <c r="G32" s="139"/>
      <c r="H32" s="139"/>
    </row>
    <row r="33" spans="1:8" s="128" customFormat="1" ht="12.75" x14ac:dyDescent="0.2">
      <c r="A33" s="129" t="s">
        <v>122</v>
      </c>
      <c r="B33" s="130">
        <v>436043.52000000002</v>
      </c>
      <c r="E33" s="33"/>
      <c r="F33" s="36"/>
      <c r="G33" s="139"/>
      <c r="H33" s="139"/>
    </row>
    <row r="34" spans="1:8" s="128" customFormat="1" ht="25.5" x14ac:dyDescent="0.2">
      <c r="A34" s="129" t="s">
        <v>123</v>
      </c>
      <c r="B34" s="130">
        <v>461369.28</v>
      </c>
      <c r="E34" s="33"/>
      <c r="F34" s="33"/>
      <c r="G34" s="139"/>
      <c r="H34" s="139"/>
    </row>
    <row r="35" spans="1:8" s="128" customFormat="1" ht="25.5" x14ac:dyDescent="0.2">
      <c r="A35" s="129" t="s">
        <v>124</v>
      </c>
      <c r="B35" s="130">
        <v>57258.239999999998</v>
      </c>
      <c r="E35" s="33"/>
      <c r="F35" s="33"/>
      <c r="G35" s="139"/>
      <c r="H35" s="139"/>
    </row>
    <row r="36" spans="1:8" s="128" customFormat="1" ht="12.75" x14ac:dyDescent="0.2">
      <c r="A36" s="129" t="s">
        <v>125</v>
      </c>
      <c r="B36" s="130">
        <v>17617.919999999998</v>
      </c>
      <c r="E36" s="33"/>
      <c r="F36" s="36"/>
      <c r="G36" s="139"/>
      <c r="H36" s="139"/>
    </row>
    <row r="37" spans="1:8" s="128" customFormat="1" ht="12.75" x14ac:dyDescent="0.2">
      <c r="A37" s="129" t="s">
        <v>126</v>
      </c>
      <c r="B37" s="130">
        <v>93877.93</v>
      </c>
      <c r="E37" s="33"/>
      <c r="F37" s="36"/>
      <c r="G37" s="139"/>
      <c r="H37" s="139"/>
    </row>
    <row r="38" spans="1:8" s="128" customFormat="1" ht="12.75" x14ac:dyDescent="0.2">
      <c r="A38" s="129" t="s">
        <v>127</v>
      </c>
      <c r="B38" s="130">
        <v>1203907.3999999999</v>
      </c>
      <c r="E38" s="33"/>
      <c r="F38" s="36"/>
      <c r="G38" s="139"/>
      <c r="H38" s="139"/>
    </row>
    <row r="39" spans="1:8" s="128" customFormat="1" ht="12.75" x14ac:dyDescent="0.2">
      <c r="A39" s="129" t="s">
        <v>128</v>
      </c>
      <c r="B39" s="130">
        <v>111332.16</v>
      </c>
      <c r="E39" s="33"/>
      <c r="F39" s="36"/>
      <c r="G39" s="139"/>
      <c r="H39" s="139"/>
    </row>
    <row r="40" spans="1:8" s="128" customFormat="1" ht="25.5" x14ac:dyDescent="0.2">
      <c r="A40" s="129" t="s">
        <v>131</v>
      </c>
      <c r="B40" s="130">
        <v>66980.639999999999</v>
      </c>
      <c r="E40" s="33"/>
      <c r="F40" s="46"/>
      <c r="G40" s="139"/>
      <c r="H40" s="139"/>
    </row>
    <row r="41" spans="1:8" s="128" customFormat="1" ht="12.75" x14ac:dyDescent="0.25">
      <c r="A41" s="126" t="s">
        <v>148</v>
      </c>
      <c r="B41" s="127">
        <v>717175</v>
      </c>
      <c r="E41" s="33"/>
      <c r="F41" s="36"/>
    </row>
    <row r="42" spans="1:8" s="128" customFormat="1" ht="25.5" x14ac:dyDescent="0.2">
      <c r="A42" s="126" t="s">
        <v>101</v>
      </c>
      <c r="B42" s="127">
        <v>438245.76</v>
      </c>
      <c r="E42" s="33"/>
      <c r="F42" s="46"/>
      <c r="G42" s="139"/>
      <c r="H42" s="139"/>
    </row>
    <row r="43" spans="1:8" s="128" customFormat="1" ht="12.75" x14ac:dyDescent="0.2">
      <c r="A43" s="126" t="s">
        <v>130</v>
      </c>
      <c r="B43" s="127">
        <v>362268.48</v>
      </c>
      <c r="E43" s="33"/>
      <c r="F43" s="46"/>
      <c r="G43" s="139"/>
      <c r="H43" s="139"/>
    </row>
    <row r="44" spans="1:8" s="128" customFormat="1" ht="12.75" x14ac:dyDescent="0.2">
      <c r="A44" s="126" t="s">
        <v>336</v>
      </c>
      <c r="B44" s="127">
        <v>67714.44</v>
      </c>
      <c r="E44" s="33"/>
      <c r="F44" s="46"/>
      <c r="G44" s="139"/>
      <c r="H44" s="139"/>
    </row>
    <row r="45" spans="1:8" s="128" customFormat="1" ht="12.75" x14ac:dyDescent="0.2">
      <c r="A45" s="126" t="s">
        <v>337</v>
      </c>
      <c r="B45" s="127">
        <v>0</v>
      </c>
      <c r="E45" s="33"/>
      <c r="F45" s="33"/>
      <c r="G45" s="139"/>
      <c r="H45" s="139"/>
    </row>
    <row r="46" spans="1:8" s="128" customFormat="1" ht="12.75" x14ac:dyDescent="0.2">
      <c r="A46" s="126" t="s">
        <v>338</v>
      </c>
      <c r="B46" s="127">
        <v>519960.96</v>
      </c>
      <c r="E46" s="33"/>
      <c r="F46" s="36"/>
      <c r="G46" s="139"/>
      <c r="H46" s="139"/>
    </row>
    <row r="47" spans="1:8" s="128" customFormat="1" ht="12.75" x14ac:dyDescent="0.2">
      <c r="A47" s="126" t="s">
        <v>104</v>
      </c>
      <c r="B47" s="127">
        <v>30093.599999999999</v>
      </c>
      <c r="E47" s="33"/>
      <c r="F47" s="36"/>
      <c r="G47" s="139"/>
      <c r="H47" s="139"/>
    </row>
    <row r="48" spans="1:8" s="128" customFormat="1" ht="12.75" x14ac:dyDescent="0.2">
      <c r="A48" s="126" t="s">
        <v>339</v>
      </c>
      <c r="B48" s="127">
        <v>783997.43999999994</v>
      </c>
      <c r="E48" s="33"/>
      <c r="F48" s="36"/>
      <c r="G48" s="139"/>
      <c r="H48" s="139"/>
    </row>
    <row r="49" spans="1:8" s="128" customFormat="1" ht="12.75" x14ac:dyDescent="0.2">
      <c r="A49" s="126" t="s">
        <v>340</v>
      </c>
      <c r="B49" s="127">
        <v>186038.58</v>
      </c>
      <c r="E49" s="33"/>
      <c r="F49" s="46"/>
      <c r="G49" s="139"/>
      <c r="H49" s="139"/>
    </row>
    <row r="50" spans="1:8" s="128" customFormat="1" ht="12.75" x14ac:dyDescent="0.2">
      <c r="A50" s="131" t="s">
        <v>341</v>
      </c>
      <c r="B50" s="127">
        <v>0</v>
      </c>
      <c r="E50" s="33"/>
      <c r="F50" s="33"/>
      <c r="G50" s="139"/>
      <c r="H50" s="139"/>
    </row>
    <row r="51" spans="1:8" s="128" customFormat="1" ht="12.75" x14ac:dyDescent="0.2">
      <c r="A51" s="126" t="s">
        <v>371</v>
      </c>
      <c r="B51" s="127">
        <v>121104.84</v>
      </c>
      <c r="E51" s="33"/>
      <c r="F51" s="33"/>
      <c r="G51" s="139"/>
      <c r="H51" s="139"/>
    </row>
    <row r="52" spans="1:8" s="128" customFormat="1" ht="12.75" x14ac:dyDescent="0.2">
      <c r="A52" s="131" t="s">
        <v>343</v>
      </c>
      <c r="B52" s="132">
        <v>0</v>
      </c>
      <c r="E52" s="33"/>
      <c r="F52" s="33"/>
      <c r="G52" s="139"/>
    </row>
    <row r="53" spans="1:8" s="128" customFormat="1" ht="25.5" x14ac:dyDescent="0.2">
      <c r="A53" s="126" t="s">
        <v>346</v>
      </c>
      <c r="B53" s="127">
        <v>2494840.71</v>
      </c>
      <c r="E53" s="33"/>
      <c r="F53" s="33"/>
      <c r="H53" s="139"/>
    </row>
    <row r="54" spans="1:8" s="128" customFormat="1" ht="12.75" x14ac:dyDescent="0.2">
      <c r="A54" s="133" t="s">
        <v>134</v>
      </c>
      <c r="B54" s="130">
        <v>56321.75</v>
      </c>
      <c r="E54" s="139"/>
      <c r="F54" s="140"/>
      <c r="H54" s="139"/>
    </row>
    <row r="55" spans="1:8" s="128" customFormat="1" ht="12.75" x14ac:dyDescent="0.2">
      <c r="A55" s="133" t="s">
        <v>181</v>
      </c>
      <c r="B55" s="130">
        <v>97307.61</v>
      </c>
      <c r="E55" s="33"/>
      <c r="F55" s="33"/>
      <c r="H55" s="139"/>
    </row>
    <row r="56" spans="1:8" s="128" customFormat="1" ht="12.75" x14ac:dyDescent="0.2">
      <c r="A56" s="126" t="s">
        <v>344</v>
      </c>
      <c r="B56" s="127">
        <v>6667805.9699999997</v>
      </c>
      <c r="F56" s="33"/>
      <c r="G56" s="139"/>
      <c r="H56" s="139"/>
    </row>
    <row r="57" spans="1:8" s="128" customFormat="1" ht="12.75" x14ac:dyDescent="0.2">
      <c r="A57" s="133" t="s">
        <v>135</v>
      </c>
      <c r="B57" s="130">
        <v>117282.86</v>
      </c>
      <c r="E57" s="33"/>
      <c r="F57" s="33"/>
      <c r="G57" s="139"/>
      <c r="H57" s="139"/>
    </row>
    <row r="58" spans="1:8" s="128" customFormat="1" ht="12.75" x14ac:dyDescent="0.2">
      <c r="A58" s="126" t="s">
        <v>345</v>
      </c>
      <c r="B58" s="127">
        <v>248850.72</v>
      </c>
      <c r="E58" s="33"/>
      <c r="F58" s="33"/>
      <c r="G58" s="139"/>
      <c r="H58" s="139"/>
    </row>
    <row r="59" spans="1:8" s="128" customFormat="1" ht="12.75" x14ac:dyDescent="0.2">
      <c r="A59" s="131" t="s">
        <v>107</v>
      </c>
      <c r="B59" s="132">
        <v>0</v>
      </c>
      <c r="E59" s="33"/>
      <c r="F59" s="33"/>
      <c r="H59" s="139"/>
    </row>
    <row r="60" spans="1:8" s="128" customFormat="1" ht="12.75" x14ac:dyDescent="0.2">
      <c r="A60" s="126" t="s">
        <v>108</v>
      </c>
      <c r="B60" s="127">
        <v>0</v>
      </c>
      <c r="E60" s="33"/>
      <c r="F60" s="33"/>
      <c r="G60" s="139"/>
      <c r="H60" s="139"/>
    </row>
    <row r="61" spans="1:8" s="128" customFormat="1" ht="12.75" x14ac:dyDescent="0.2">
      <c r="A61" s="131" t="s">
        <v>109</v>
      </c>
      <c r="B61" s="127">
        <v>0</v>
      </c>
      <c r="E61" s="33"/>
      <c r="F61" s="141"/>
      <c r="G61" s="139"/>
      <c r="H61" s="139"/>
    </row>
    <row r="62" spans="1:8" s="128" customFormat="1" ht="25.5" x14ac:dyDescent="0.2">
      <c r="A62" s="126" t="s">
        <v>185</v>
      </c>
      <c r="B62" s="134">
        <v>0</v>
      </c>
      <c r="E62" s="139"/>
      <c r="F62" s="33"/>
      <c r="H62" s="139"/>
    </row>
    <row r="63" spans="1:8" x14ac:dyDescent="0.25">
      <c r="A63" s="17" t="s">
        <v>149</v>
      </c>
      <c r="B63" s="27">
        <f>B31+B41+B42+B43+B46+B44+B45+B47+B49+B48+B51+B58+B53+B50+B56+B52+B59+B60+B61+B62</f>
        <v>15557762.949999999</v>
      </c>
      <c r="E63" s="40"/>
      <c r="F63" s="48"/>
    </row>
    <row r="64" spans="1:8" ht="4.5" customHeight="1" x14ac:dyDescent="0.25">
      <c r="B64" s="2"/>
      <c r="E64" s="40"/>
      <c r="F64" s="48"/>
    </row>
    <row r="65" spans="1:6" x14ac:dyDescent="0.25">
      <c r="A65" s="17" t="s">
        <v>137</v>
      </c>
      <c r="B65" s="27">
        <f>C28-B63</f>
        <v>454919.98000000045</v>
      </c>
      <c r="E65" s="42"/>
      <c r="F65" s="43"/>
    </row>
  </sheetData>
  <mergeCells count="4">
    <mergeCell ref="A1:C1"/>
    <mergeCell ref="A3:C3"/>
    <mergeCell ref="A5:A6"/>
    <mergeCell ref="B5:C5"/>
  </mergeCells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scale="80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zoomScaleNormal="100" workbookViewId="0">
      <pane ySplit="3" topLeftCell="A4" activePane="bottomLeft" state="frozen"/>
      <selection sqref="A1:C1"/>
      <selection pane="bottomLeft" sqref="A1:C1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155" t="s">
        <v>97</v>
      </c>
      <c r="B1" s="155"/>
      <c r="C1" s="155"/>
      <c r="D1" s="16"/>
      <c r="E1" s="21"/>
      <c r="F1" s="21"/>
    </row>
    <row r="2" spans="1:8" ht="6.75" customHeight="1" thickBot="1" x14ac:dyDescent="0.3"/>
    <row r="3" spans="1:8" ht="24.75" customHeight="1" thickBot="1" x14ac:dyDescent="0.3">
      <c r="A3" s="159" t="s">
        <v>92</v>
      </c>
      <c r="B3" s="159"/>
      <c r="C3" s="159"/>
      <c r="D3" s="23"/>
      <c r="E3" s="1" t="s">
        <v>91</v>
      </c>
      <c r="F3" s="20"/>
    </row>
    <row r="4" spans="1:8" ht="6" customHeight="1" x14ac:dyDescent="0.25"/>
    <row r="5" spans="1:8" x14ac:dyDescent="0.25">
      <c r="A5" s="153" t="s">
        <v>110</v>
      </c>
      <c r="B5" s="157" t="s">
        <v>145</v>
      </c>
      <c r="C5" s="158"/>
      <c r="E5" s="5"/>
      <c r="F5" s="6"/>
    </row>
    <row r="6" spans="1:8" x14ac:dyDescent="0.25">
      <c r="A6" s="154"/>
      <c r="B6" s="25" t="s">
        <v>98</v>
      </c>
      <c r="C6" s="25" t="s">
        <v>99</v>
      </c>
      <c r="E6" s="5"/>
      <c r="F6" s="6"/>
    </row>
    <row r="7" spans="1:8" s="128" customFormat="1" ht="12.75" x14ac:dyDescent="0.2">
      <c r="A7" s="126" t="s">
        <v>139</v>
      </c>
      <c r="B7" s="127">
        <v>2010626.32</v>
      </c>
      <c r="C7" s="135">
        <v>1983215.04</v>
      </c>
      <c r="E7" s="33"/>
      <c r="F7" s="36"/>
      <c r="G7" s="36"/>
      <c r="H7" s="139"/>
    </row>
    <row r="8" spans="1:8" s="128" customFormat="1" ht="25.5" x14ac:dyDescent="0.2">
      <c r="A8" s="126" t="s">
        <v>113</v>
      </c>
      <c r="B8" s="127">
        <v>175574.41</v>
      </c>
      <c r="C8" s="135">
        <v>170175.28</v>
      </c>
      <c r="E8" s="33"/>
      <c r="F8" s="33"/>
      <c r="G8" s="33"/>
      <c r="H8" s="139"/>
    </row>
    <row r="9" spans="1:8" s="128" customFormat="1" ht="12.75" x14ac:dyDescent="0.25">
      <c r="A9" s="126" t="s">
        <v>140</v>
      </c>
      <c r="B9" s="135">
        <v>981629.1</v>
      </c>
      <c r="C9" s="135">
        <v>969277.59</v>
      </c>
      <c r="E9" s="33"/>
      <c r="F9" s="36"/>
      <c r="G9" s="36"/>
    </row>
    <row r="10" spans="1:8" s="128" customFormat="1" ht="25.5" x14ac:dyDescent="0.2">
      <c r="A10" s="126" t="s">
        <v>129</v>
      </c>
      <c r="B10" s="127">
        <v>309087.87</v>
      </c>
      <c r="C10" s="135">
        <v>304610.52</v>
      </c>
      <c r="E10" s="33"/>
      <c r="F10" s="36"/>
      <c r="G10" s="36"/>
      <c r="H10" s="139"/>
    </row>
    <row r="11" spans="1:8" s="128" customFormat="1" ht="12.75" x14ac:dyDescent="0.2">
      <c r="A11" s="126" t="s">
        <v>111</v>
      </c>
      <c r="B11" s="127">
        <v>255503.64</v>
      </c>
      <c r="C11" s="135">
        <v>251852.37</v>
      </c>
      <c r="E11" s="33"/>
      <c r="F11" s="36"/>
      <c r="G11" s="36"/>
      <c r="H11" s="139"/>
    </row>
    <row r="12" spans="1:8" s="128" customFormat="1" ht="12.75" x14ac:dyDescent="0.2">
      <c r="A12" s="126" t="s">
        <v>102</v>
      </c>
      <c r="B12" s="127">
        <v>30466.75</v>
      </c>
      <c r="C12" s="135">
        <v>29760.52</v>
      </c>
      <c r="E12" s="33"/>
      <c r="F12" s="36"/>
      <c r="G12" s="36"/>
      <c r="H12" s="139"/>
    </row>
    <row r="13" spans="1:8" s="128" customFormat="1" ht="12.75" x14ac:dyDescent="0.2">
      <c r="A13" s="126" t="s">
        <v>103</v>
      </c>
      <c r="B13" s="127">
        <v>0</v>
      </c>
      <c r="C13" s="135">
        <v>0</v>
      </c>
      <c r="E13" s="33"/>
      <c r="F13" s="33"/>
      <c r="G13" s="33"/>
      <c r="H13" s="139"/>
    </row>
    <row r="14" spans="1:8" s="128" customFormat="1" ht="12.75" x14ac:dyDescent="0.2">
      <c r="A14" s="126" t="s">
        <v>112</v>
      </c>
      <c r="B14" s="127">
        <v>502376.88</v>
      </c>
      <c r="C14" s="135">
        <v>492657.63</v>
      </c>
      <c r="E14" s="33"/>
      <c r="F14" s="36"/>
      <c r="G14" s="36"/>
      <c r="H14" s="139"/>
    </row>
    <row r="15" spans="1:8" s="128" customFormat="1" ht="12.75" x14ac:dyDescent="0.25">
      <c r="A15" s="126" t="s">
        <v>141</v>
      </c>
      <c r="B15" s="135">
        <v>396000</v>
      </c>
      <c r="C15" s="135">
        <v>363400</v>
      </c>
      <c r="E15" s="33"/>
      <c r="F15" s="36"/>
      <c r="G15" s="36"/>
    </row>
    <row r="16" spans="1:8" s="128" customFormat="1" ht="12.75" x14ac:dyDescent="0.25">
      <c r="A16" s="126" t="s">
        <v>114</v>
      </c>
      <c r="B16" s="135">
        <v>552946.87</v>
      </c>
      <c r="C16" s="135">
        <v>542511.31999999995</v>
      </c>
      <c r="E16" s="33"/>
      <c r="F16" s="36"/>
      <c r="G16" s="36"/>
    </row>
    <row r="17" spans="1:8" s="128" customFormat="1" ht="12.75" x14ac:dyDescent="0.25">
      <c r="A17" s="126" t="s">
        <v>142</v>
      </c>
      <c r="B17" s="135">
        <v>131247.20000000001</v>
      </c>
      <c r="C17" s="135">
        <v>128866.32</v>
      </c>
      <c r="E17" s="33"/>
      <c r="F17" s="46"/>
      <c r="G17" s="46"/>
    </row>
    <row r="18" spans="1:8" s="128" customFormat="1" ht="12.75" x14ac:dyDescent="0.2">
      <c r="A18" s="126" t="s">
        <v>115</v>
      </c>
      <c r="B18" s="127">
        <v>0</v>
      </c>
      <c r="C18" s="135">
        <v>0</v>
      </c>
      <c r="E18" s="33"/>
      <c r="F18" s="33"/>
      <c r="G18" s="33"/>
      <c r="H18" s="139"/>
    </row>
    <row r="19" spans="1:8" s="128" customFormat="1" ht="12.75" x14ac:dyDescent="0.25">
      <c r="A19" s="126" t="s">
        <v>372</v>
      </c>
      <c r="B19" s="135">
        <v>115916.95</v>
      </c>
      <c r="C19" s="135">
        <v>113759.64</v>
      </c>
      <c r="E19" s="33"/>
      <c r="F19" s="36"/>
      <c r="G19" s="36"/>
    </row>
    <row r="20" spans="1:8" s="128" customFormat="1" ht="12.75" x14ac:dyDescent="0.25">
      <c r="A20" s="126" t="s">
        <v>143</v>
      </c>
      <c r="B20" s="127">
        <v>0</v>
      </c>
      <c r="C20" s="135">
        <v>0.02</v>
      </c>
      <c r="E20" s="33"/>
      <c r="F20" s="33"/>
      <c r="G20" s="33"/>
    </row>
    <row r="21" spans="1:8" s="128" customFormat="1" ht="25.5" x14ac:dyDescent="0.25">
      <c r="A21" s="126" t="s">
        <v>116</v>
      </c>
      <c r="B21" s="127">
        <v>1633379.48</v>
      </c>
      <c r="C21" s="135">
        <v>1584349.48</v>
      </c>
      <c r="E21" s="33"/>
      <c r="F21" s="33"/>
      <c r="G21" s="33"/>
    </row>
    <row r="22" spans="1:8" s="128" customFormat="1" ht="25.5" x14ac:dyDescent="0.25">
      <c r="A22" s="126" t="s">
        <v>117</v>
      </c>
      <c r="B22" s="127">
        <v>5515529.2400000002</v>
      </c>
      <c r="C22" s="135">
        <v>5274351.8099999996</v>
      </c>
      <c r="E22" s="33"/>
      <c r="F22" s="33"/>
      <c r="G22" s="33"/>
    </row>
    <row r="23" spans="1:8" s="128" customFormat="1" ht="12.75" x14ac:dyDescent="0.25">
      <c r="A23" s="126" t="s">
        <v>118</v>
      </c>
      <c r="B23" s="135">
        <v>94749.41</v>
      </c>
      <c r="C23" s="135">
        <v>93530.98</v>
      </c>
      <c r="E23" s="33"/>
      <c r="F23" s="46"/>
      <c r="G23" s="46"/>
    </row>
    <row r="24" spans="1:8" s="128" customFormat="1" ht="12.75" x14ac:dyDescent="0.2">
      <c r="A24" s="126" t="s">
        <v>119</v>
      </c>
      <c r="B24" s="127">
        <v>299031.89</v>
      </c>
      <c r="C24" s="135">
        <v>280290.89</v>
      </c>
      <c r="E24" s="33"/>
      <c r="F24" s="46"/>
      <c r="G24" s="46"/>
      <c r="H24" s="139"/>
    </row>
    <row r="25" spans="1:8" s="128" customFormat="1" ht="12.75" x14ac:dyDescent="0.25">
      <c r="A25" s="126" t="s">
        <v>120</v>
      </c>
      <c r="B25" s="135">
        <v>18024.78</v>
      </c>
      <c r="C25" s="135">
        <v>18024.78</v>
      </c>
      <c r="E25" s="33"/>
      <c r="F25" s="33"/>
      <c r="G25" s="46"/>
    </row>
    <row r="26" spans="1:8" s="128" customFormat="1" ht="12.75" x14ac:dyDescent="0.2">
      <c r="A26" s="126" t="s">
        <v>180</v>
      </c>
      <c r="B26" s="127">
        <v>27431.759999999998</v>
      </c>
      <c r="C26" s="135">
        <v>18678.740000000002</v>
      </c>
      <c r="E26" s="33"/>
      <c r="F26" s="140"/>
      <c r="G26" s="140"/>
      <c r="H26" s="139"/>
    </row>
    <row r="27" spans="1:8" s="128" customFormat="1" ht="12.75" x14ac:dyDescent="0.2">
      <c r="A27" s="126" t="s">
        <v>100</v>
      </c>
      <c r="B27" s="127">
        <v>0</v>
      </c>
      <c r="C27" s="135">
        <v>0</v>
      </c>
      <c r="E27" s="33"/>
      <c r="F27" s="141"/>
      <c r="G27" s="141"/>
      <c r="H27" s="139"/>
    </row>
    <row r="28" spans="1:8" x14ac:dyDescent="0.25">
      <c r="A28" s="17" t="s">
        <v>144</v>
      </c>
      <c r="B28" s="28">
        <f>SUM(B7:B27)</f>
        <v>13049522.550000001</v>
      </c>
      <c r="C28" s="28">
        <f>SUM(C7:C27)</f>
        <v>12619312.93</v>
      </c>
      <c r="E28" s="34"/>
      <c r="F28" s="47"/>
      <c r="G28" s="47"/>
    </row>
    <row r="29" spans="1:8" ht="15" x14ac:dyDescent="0.25">
      <c r="B29" s="18"/>
      <c r="C29" s="18"/>
    </row>
    <row r="30" spans="1:8" x14ac:dyDescent="0.25">
      <c r="A30" s="25" t="s">
        <v>110</v>
      </c>
      <c r="B30" s="26" t="s">
        <v>146</v>
      </c>
    </row>
    <row r="31" spans="1:8" s="128" customFormat="1" ht="12.75" x14ac:dyDescent="0.2">
      <c r="A31" s="126" t="s">
        <v>147</v>
      </c>
      <c r="B31" s="127">
        <f>SUM(B32:B40)</f>
        <v>2230332.66</v>
      </c>
      <c r="E31" s="33"/>
      <c r="F31" s="138"/>
      <c r="G31" s="139"/>
      <c r="H31" s="139"/>
    </row>
    <row r="32" spans="1:8" s="128" customFormat="1" ht="12.75" x14ac:dyDescent="0.2">
      <c r="A32" s="129" t="s">
        <v>121</v>
      </c>
      <c r="B32" s="130">
        <v>332350.56</v>
      </c>
      <c r="E32" s="33"/>
      <c r="F32" s="46"/>
      <c r="G32" s="139"/>
      <c r="H32" s="139"/>
    </row>
    <row r="33" spans="1:8" s="128" customFormat="1" ht="12.75" x14ac:dyDescent="0.2">
      <c r="A33" s="129" t="s">
        <v>122</v>
      </c>
      <c r="B33" s="130">
        <v>307501.92</v>
      </c>
      <c r="E33" s="33"/>
      <c r="F33" s="36"/>
      <c r="G33" s="139"/>
      <c r="H33" s="139"/>
    </row>
    <row r="34" spans="1:8" s="128" customFormat="1" ht="25.5" x14ac:dyDescent="0.2">
      <c r="A34" s="129" t="s">
        <v>123</v>
      </c>
      <c r="B34" s="130">
        <v>325361.88</v>
      </c>
      <c r="E34" s="33"/>
      <c r="F34" s="33"/>
      <c r="G34" s="139"/>
      <c r="H34" s="139"/>
    </row>
    <row r="35" spans="1:8" s="128" customFormat="1" ht="25.5" x14ac:dyDescent="0.2">
      <c r="A35" s="129" t="s">
        <v>124</v>
      </c>
      <c r="B35" s="130">
        <v>40379.040000000001</v>
      </c>
      <c r="E35" s="33"/>
      <c r="F35" s="33"/>
      <c r="G35" s="139"/>
      <c r="H35" s="139"/>
    </row>
    <row r="36" spans="1:8" s="128" customFormat="1" ht="12.75" x14ac:dyDescent="0.2">
      <c r="A36" s="129" t="s">
        <v>125</v>
      </c>
      <c r="B36" s="130">
        <v>12424.32</v>
      </c>
      <c r="E36" s="33"/>
      <c r="F36" s="36"/>
      <c r="G36" s="139"/>
      <c r="H36" s="139"/>
    </row>
    <row r="37" spans="1:8" s="128" customFormat="1" ht="12.75" x14ac:dyDescent="0.2">
      <c r="A37" s="129" t="s">
        <v>126</v>
      </c>
      <c r="B37" s="130">
        <v>54509.04</v>
      </c>
      <c r="E37" s="33"/>
      <c r="F37" s="36"/>
      <c r="G37" s="139"/>
      <c r="H37" s="139"/>
    </row>
    <row r="38" spans="1:8" s="128" customFormat="1" ht="12.75" x14ac:dyDescent="0.2">
      <c r="A38" s="129" t="s">
        <v>127</v>
      </c>
      <c r="B38" s="130">
        <v>1002153.6</v>
      </c>
      <c r="E38" s="33"/>
      <c r="F38" s="36"/>
      <c r="G38" s="139"/>
      <c r="H38" s="139"/>
    </row>
    <row r="39" spans="1:8" s="128" customFormat="1" ht="12.75" x14ac:dyDescent="0.2">
      <c r="A39" s="129" t="s">
        <v>128</v>
      </c>
      <c r="B39" s="130">
        <v>111332.16</v>
      </c>
      <c r="E39" s="33"/>
      <c r="F39" s="36"/>
      <c r="G39" s="139"/>
      <c r="H39" s="139"/>
    </row>
    <row r="40" spans="1:8" s="128" customFormat="1" ht="25.5" x14ac:dyDescent="0.2">
      <c r="A40" s="129" t="s">
        <v>131</v>
      </c>
      <c r="B40" s="130">
        <v>44320.14</v>
      </c>
      <c r="E40" s="33"/>
      <c r="F40" s="46"/>
      <c r="G40" s="139"/>
      <c r="H40" s="139"/>
    </row>
    <row r="41" spans="1:8" s="128" customFormat="1" ht="12.75" x14ac:dyDescent="0.2">
      <c r="A41" s="126" t="s">
        <v>148</v>
      </c>
      <c r="B41" s="127">
        <v>449069</v>
      </c>
      <c r="E41" s="33"/>
      <c r="F41" s="36"/>
      <c r="G41" s="139"/>
      <c r="H41" s="139"/>
    </row>
    <row r="42" spans="1:8" s="128" customFormat="1" ht="25.5" x14ac:dyDescent="0.2">
      <c r="A42" s="126" t="s">
        <v>101</v>
      </c>
      <c r="B42" s="127">
        <v>309054.96000000002</v>
      </c>
      <c r="E42" s="33"/>
      <c r="F42" s="46"/>
      <c r="G42" s="139"/>
      <c r="H42" s="139"/>
    </row>
    <row r="43" spans="1:8" s="128" customFormat="1" ht="12.75" x14ac:dyDescent="0.2">
      <c r="A43" s="126" t="s">
        <v>130</v>
      </c>
      <c r="B43" s="127">
        <v>255475.08</v>
      </c>
      <c r="E43" s="33"/>
      <c r="F43" s="46"/>
      <c r="G43" s="139"/>
      <c r="H43" s="139"/>
    </row>
    <row r="44" spans="1:8" s="128" customFormat="1" ht="12.75" x14ac:dyDescent="0.2">
      <c r="A44" s="126" t="s">
        <v>336</v>
      </c>
      <c r="B44" s="127">
        <v>30459</v>
      </c>
      <c r="E44" s="33"/>
      <c r="F44" s="46"/>
      <c r="G44" s="139"/>
      <c r="H44" s="139"/>
    </row>
    <row r="45" spans="1:8" s="128" customFormat="1" ht="12.75" x14ac:dyDescent="0.2">
      <c r="A45" s="126" t="s">
        <v>337</v>
      </c>
      <c r="B45" s="127">
        <v>0</v>
      </c>
      <c r="E45" s="33"/>
      <c r="F45" s="33"/>
      <c r="G45" s="139"/>
      <c r="H45" s="139"/>
    </row>
    <row r="46" spans="1:8" s="128" customFormat="1" ht="12.75" x14ac:dyDescent="0.2">
      <c r="A46" s="126" t="s">
        <v>338</v>
      </c>
      <c r="B46" s="127">
        <v>436496.18</v>
      </c>
      <c r="E46" s="33"/>
      <c r="F46" s="36"/>
      <c r="G46" s="139"/>
      <c r="H46" s="139"/>
    </row>
    <row r="47" spans="1:8" s="128" customFormat="1" ht="12.75" x14ac:dyDescent="0.2">
      <c r="A47" s="126" t="s">
        <v>104</v>
      </c>
      <c r="B47" s="127">
        <v>87271.44</v>
      </c>
      <c r="E47" s="33"/>
      <c r="F47" s="36"/>
      <c r="G47" s="139"/>
      <c r="H47" s="139"/>
    </row>
    <row r="48" spans="1:8" s="128" customFormat="1" ht="12.75" x14ac:dyDescent="0.2">
      <c r="A48" s="126" t="s">
        <v>339</v>
      </c>
      <c r="B48" s="127">
        <v>552882.24</v>
      </c>
      <c r="E48" s="33"/>
      <c r="F48" s="46"/>
      <c r="G48" s="139"/>
      <c r="H48" s="139"/>
    </row>
    <row r="49" spans="1:8" s="128" customFormat="1" ht="12.75" x14ac:dyDescent="0.2">
      <c r="A49" s="126" t="s">
        <v>340</v>
      </c>
      <c r="B49" s="127">
        <v>131247.20000000001</v>
      </c>
      <c r="E49" s="33"/>
      <c r="F49" s="36"/>
      <c r="G49" s="139"/>
      <c r="H49" s="139"/>
    </row>
    <row r="50" spans="1:8" s="128" customFormat="1" ht="12.75" x14ac:dyDescent="0.2">
      <c r="A50" s="131" t="s">
        <v>341</v>
      </c>
      <c r="B50" s="127">
        <v>0</v>
      </c>
      <c r="E50" s="33"/>
      <c r="F50" s="33"/>
      <c r="G50" s="139"/>
      <c r="H50" s="139"/>
    </row>
    <row r="51" spans="1:8" s="128" customFormat="1" ht="12.75" x14ac:dyDescent="0.2">
      <c r="A51" s="126" t="s">
        <v>371</v>
      </c>
      <c r="B51" s="127">
        <v>112762.35</v>
      </c>
      <c r="E51" s="33"/>
      <c r="F51" s="33"/>
      <c r="G51" s="139"/>
      <c r="H51" s="139"/>
    </row>
    <row r="52" spans="1:8" s="128" customFormat="1" ht="12.75" x14ac:dyDescent="0.2">
      <c r="A52" s="131" t="s">
        <v>343</v>
      </c>
      <c r="B52" s="132">
        <v>0</v>
      </c>
      <c r="E52" s="33"/>
      <c r="F52" s="33"/>
      <c r="G52" s="139"/>
      <c r="H52" s="139"/>
    </row>
    <row r="53" spans="1:8" s="128" customFormat="1" ht="25.5" x14ac:dyDescent="0.2">
      <c r="A53" s="126" t="s">
        <v>346</v>
      </c>
      <c r="B53" s="127">
        <v>1995949.93</v>
      </c>
      <c r="E53" s="33"/>
      <c r="F53" s="33"/>
      <c r="G53" s="139"/>
      <c r="H53" s="139"/>
    </row>
    <row r="54" spans="1:8" s="128" customFormat="1" ht="12.75" x14ac:dyDescent="0.25">
      <c r="A54" s="133" t="s">
        <v>134</v>
      </c>
      <c r="B54" s="130">
        <v>36513.64</v>
      </c>
      <c r="E54" s="33"/>
      <c r="F54" s="33"/>
    </row>
    <row r="55" spans="1:8" s="128" customFormat="1" ht="12.75" x14ac:dyDescent="0.2">
      <c r="A55" s="133" t="s">
        <v>181</v>
      </c>
      <c r="B55" s="130">
        <v>62774.17</v>
      </c>
      <c r="F55" s="140"/>
      <c r="H55" s="139"/>
    </row>
    <row r="56" spans="1:8" s="128" customFormat="1" ht="12.75" x14ac:dyDescent="0.2">
      <c r="A56" s="126" t="s">
        <v>344</v>
      </c>
      <c r="B56" s="127">
        <v>5348488.8600000003</v>
      </c>
      <c r="E56" s="33"/>
      <c r="F56" s="33"/>
      <c r="H56" s="139"/>
    </row>
    <row r="57" spans="1:8" s="128" customFormat="1" ht="12.75" x14ac:dyDescent="0.2">
      <c r="A57" s="133" t="s">
        <v>135</v>
      </c>
      <c r="B57" s="130">
        <v>76286.600000000006</v>
      </c>
      <c r="F57" s="33"/>
      <c r="G57" s="139"/>
      <c r="H57" s="139"/>
    </row>
    <row r="58" spans="1:8" s="128" customFormat="1" ht="12.75" x14ac:dyDescent="0.2">
      <c r="A58" s="126" t="s">
        <v>345</v>
      </c>
      <c r="B58" s="127">
        <v>57862.2</v>
      </c>
      <c r="E58" s="33"/>
      <c r="F58" s="33"/>
      <c r="G58" s="139"/>
      <c r="H58" s="139"/>
    </row>
    <row r="59" spans="1:8" s="128" customFormat="1" ht="12.75" x14ac:dyDescent="0.2">
      <c r="A59" s="131" t="s">
        <v>107</v>
      </c>
      <c r="B59" s="132">
        <v>0</v>
      </c>
      <c r="E59" s="33"/>
      <c r="F59" s="33"/>
      <c r="H59" s="139"/>
    </row>
    <row r="60" spans="1:8" s="128" customFormat="1" ht="12.75" x14ac:dyDescent="0.2">
      <c r="A60" s="126" t="s">
        <v>108</v>
      </c>
      <c r="B60" s="127">
        <v>37472.74</v>
      </c>
      <c r="E60" s="33"/>
      <c r="F60" s="36"/>
      <c r="G60" s="139"/>
      <c r="H60" s="139"/>
    </row>
    <row r="61" spans="1:8" s="128" customFormat="1" ht="12.75" x14ac:dyDescent="0.2">
      <c r="A61" s="131" t="s">
        <v>109</v>
      </c>
      <c r="B61" s="127">
        <v>0</v>
      </c>
      <c r="E61" s="33"/>
      <c r="F61" s="141"/>
      <c r="G61" s="139"/>
      <c r="H61" s="139"/>
    </row>
    <row r="62" spans="1:8" s="128" customFormat="1" ht="25.5" x14ac:dyDescent="0.2">
      <c r="A62" s="126" t="s">
        <v>185</v>
      </c>
      <c r="B62" s="134">
        <v>0</v>
      </c>
      <c r="E62" s="33"/>
      <c r="F62" s="33"/>
      <c r="H62" s="139"/>
    </row>
    <row r="63" spans="1:8" x14ac:dyDescent="0.25">
      <c r="A63" s="17" t="s">
        <v>149</v>
      </c>
      <c r="B63" s="27">
        <f>B31+B41+B42+B43+B46+B44+B45+B47+B49+B48+B51+B58+B53+B50+B56+B52+B59+B60+B61+B62</f>
        <v>12034823.840000002</v>
      </c>
      <c r="E63" s="40"/>
      <c r="F63" s="48"/>
    </row>
    <row r="64" spans="1:8" ht="4.5" customHeight="1" x14ac:dyDescent="0.25">
      <c r="B64" s="2"/>
      <c r="E64" s="42"/>
      <c r="F64" s="43"/>
    </row>
    <row r="65" spans="1:2" x14ac:dyDescent="0.25">
      <c r="A65" s="17" t="s">
        <v>137</v>
      </c>
      <c r="B65" s="27">
        <f>C28-B63</f>
        <v>584489.08999999799</v>
      </c>
    </row>
  </sheetData>
  <mergeCells count="4">
    <mergeCell ref="A1:C1"/>
    <mergeCell ref="A3:C3"/>
    <mergeCell ref="A5:A6"/>
    <mergeCell ref="B5:C5"/>
  </mergeCells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scale="80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zoomScaleNormal="100" workbookViewId="0">
      <pane ySplit="3" topLeftCell="A4" activePane="bottomLeft" state="frozen"/>
      <selection sqref="A1:C1"/>
      <selection pane="bottomLeft" sqref="A1:C1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155" t="s">
        <v>97</v>
      </c>
      <c r="B1" s="155"/>
      <c r="C1" s="155"/>
      <c r="D1" s="16"/>
      <c r="E1" s="21"/>
      <c r="F1" s="21"/>
    </row>
    <row r="2" spans="1:8" ht="6.75" customHeight="1" thickBot="1" x14ac:dyDescent="0.3"/>
    <row r="3" spans="1:8" ht="24.75" customHeight="1" thickBot="1" x14ac:dyDescent="0.3">
      <c r="A3" s="159" t="s">
        <v>48</v>
      </c>
      <c r="B3" s="159"/>
      <c r="C3" s="159"/>
      <c r="D3" s="23"/>
      <c r="E3" s="1" t="s">
        <v>91</v>
      </c>
      <c r="F3" s="20"/>
    </row>
    <row r="4" spans="1:8" ht="6" customHeight="1" x14ac:dyDescent="0.25"/>
    <row r="5" spans="1:8" x14ac:dyDescent="0.25">
      <c r="A5" s="153" t="s">
        <v>110</v>
      </c>
      <c r="B5" s="157" t="s">
        <v>145</v>
      </c>
      <c r="C5" s="158"/>
      <c r="E5" s="5"/>
      <c r="F5" s="6"/>
    </row>
    <row r="6" spans="1:8" x14ac:dyDescent="0.25">
      <c r="A6" s="154"/>
      <c r="B6" s="25" t="s">
        <v>98</v>
      </c>
      <c r="C6" s="25" t="s">
        <v>99</v>
      </c>
      <c r="E6" s="5"/>
      <c r="F6" s="6"/>
    </row>
    <row r="7" spans="1:8" s="128" customFormat="1" ht="12.75" x14ac:dyDescent="0.2">
      <c r="A7" s="126" t="s">
        <v>139</v>
      </c>
      <c r="B7" s="127">
        <v>4565789.7</v>
      </c>
      <c r="C7" s="135">
        <v>4409021.6900000004</v>
      </c>
      <c r="E7" s="33"/>
      <c r="F7" s="36"/>
      <c r="G7" s="36"/>
      <c r="H7" s="139"/>
    </row>
    <row r="8" spans="1:8" s="128" customFormat="1" ht="25.5" x14ac:dyDescent="0.2">
      <c r="A8" s="126" t="s">
        <v>113</v>
      </c>
      <c r="B8" s="127">
        <v>652065.17000000004</v>
      </c>
      <c r="C8" s="135">
        <v>616247.6</v>
      </c>
      <c r="E8" s="33"/>
      <c r="F8" s="33"/>
      <c r="G8" s="33"/>
      <c r="H8" s="139"/>
    </row>
    <row r="9" spans="1:8" s="128" customFormat="1" ht="12.75" x14ac:dyDescent="0.25">
      <c r="A9" s="126" t="s">
        <v>140</v>
      </c>
      <c r="B9" s="135">
        <v>2229108.96</v>
      </c>
      <c r="C9" s="135">
        <v>2155987.27</v>
      </c>
      <c r="E9" s="33"/>
      <c r="F9" s="36"/>
      <c r="G9" s="36"/>
    </row>
    <row r="10" spans="1:8" s="128" customFormat="1" ht="25.5" x14ac:dyDescent="0.2">
      <c r="A10" s="126" t="s">
        <v>129</v>
      </c>
      <c r="B10" s="127">
        <v>701884.68</v>
      </c>
      <c r="C10" s="135">
        <v>676837.41</v>
      </c>
      <c r="E10" s="33"/>
      <c r="F10" s="36"/>
      <c r="G10" s="36"/>
      <c r="H10" s="139"/>
    </row>
    <row r="11" spans="1:8" s="128" customFormat="1" ht="12.75" x14ac:dyDescent="0.2">
      <c r="A11" s="126" t="s">
        <v>111</v>
      </c>
      <c r="B11" s="127">
        <v>0</v>
      </c>
      <c r="C11" s="135">
        <v>4.43</v>
      </c>
      <c r="E11" s="33"/>
      <c r="F11" s="33"/>
      <c r="G11" s="33"/>
      <c r="H11" s="139"/>
    </row>
    <row r="12" spans="1:8" s="128" customFormat="1" ht="12.75" x14ac:dyDescent="0.2">
      <c r="A12" s="126" t="s">
        <v>102</v>
      </c>
      <c r="B12" s="127">
        <v>119921.4</v>
      </c>
      <c r="C12" s="135">
        <v>116483.77</v>
      </c>
      <c r="E12" s="33"/>
      <c r="F12" s="36"/>
      <c r="G12" s="36"/>
      <c r="H12" s="139"/>
    </row>
    <row r="13" spans="1:8" s="128" customFormat="1" ht="12.75" x14ac:dyDescent="0.2">
      <c r="A13" s="126" t="s">
        <v>103</v>
      </c>
      <c r="B13" s="127">
        <v>129231.36</v>
      </c>
      <c r="C13" s="135">
        <v>122952.75</v>
      </c>
      <c r="E13" s="33"/>
      <c r="F13" s="36"/>
      <c r="G13" s="36"/>
      <c r="H13" s="139"/>
    </row>
    <row r="14" spans="1:8" s="128" customFormat="1" ht="12.75" x14ac:dyDescent="0.2">
      <c r="A14" s="126" t="s">
        <v>112</v>
      </c>
      <c r="B14" s="127">
        <v>996156.24</v>
      </c>
      <c r="C14" s="135">
        <v>947482.49</v>
      </c>
      <c r="E14" s="33"/>
      <c r="F14" s="36"/>
      <c r="G14" s="36"/>
      <c r="H14" s="139"/>
    </row>
    <row r="15" spans="1:8" s="128" customFormat="1" ht="12.75" x14ac:dyDescent="0.25">
      <c r="A15" s="126" t="s">
        <v>141</v>
      </c>
      <c r="B15" s="135">
        <v>401950</v>
      </c>
      <c r="C15" s="135">
        <v>376333</v>
      </c>
      <c r="E15" s="33"/>
      <c r="F15" s="36"/>
      <c r="G15" s="36"/>
    </row>
    <row r="16" spans="1:8" s="128" customFormat="1" ht="12.75" x14ac:dyDescent="0.25">
      <c r="A16" s="126" t="s">
        <v>114</v>
      </c>
      <c r="B16" s="135">
        <v>1255638.24</v>
      </c>
      <c r="C16" s="135">
        <v>1202852.2</v>
      </c>
      <c r="E16" s="33"/>
      <c r="F16" s="36"/>
      <c r="G16" s="36"/>
    </row>
    <row r="17" spans="1:8" s="128" customFormat="1" ht="12.75" x14ac:dyDescent="0.25">
      <c r="A17" s="126" t="s">
        <v>142</v>
      </c>
      <c r="B17" s="135">
        <v>0</v>
      </c>
      <c r="C17" s="135">
        <v>0</v>
      </c>
      <c r="E17" s="33"/>
      <c r="F17" s="46"/>
      <c r="G17" s="46"/>
    </row>
    <row r="18" spans="1:8" s="128" customFormat="1" ht="12.75" x14ac:dyDescent="0.2">
      <c r="A18" s="126" t="s">
        <v>115</v>
      </c>
      <c r="B18" s="127">
        <v>0</v>
      </c>
      <c r="C18" s="135">
        <v>0</v>
      </c>
      <c r="E18" s="33"/>
      <c r="F18" s="33"/>
      <c r="G18" s="33"/>
      <c r="H18" s="139"/>
    </row>
    <row r="19" spans="1:8" s="128" customFormat="1" ht="12.75" x14ac:dyDescent="0.25">
      <c r="A19" s="126" t="s">
        <v>372</v>
      </c>
      <c r="B19" s="135">
        <v>720925.03</v>
      </c>
      <c r="C19" s="135">
        <v>695537.03</v>
      </c>
      <c r="E19" s="33"/>
      <c r="F19" s="36"/>
      <c r="G19" s="36"/>
    </row>
    <row r="20" spans="1:8" s="128" customFormat="1" ht="12.75" x14ac:dyDescent="0.25">
      <c r="A20" s="126" t="s">
        <v>143</v>
      </c>
      <c r="B20" s="127">
        <v>0</v>
      </c>
      <c r="C20" s="135">
        <v>0</v>
      </c>
      <c r="E20" s="33"/>
      <c r="F20" s="33"/>
      <c r="G20" s="33"/>
    </row>
    <row r="21" spans="1:8" s="128" customFormat="1" ht="25.5" x14ac:dyDescent="0.25">
      <c r="A21" s="126" t="s">
        <v>116</v>
      </c>
      <c r="B21" s="127">
        <v>3160034.62</v>
      </c>
      <c r="C21" s="135">
        <v>2872990.4</v>
      </c>
      <c r="E21" s="33"/>
      <c r="F21" s="33"/>
      <c r="G21" s="33"/>
    </row>
    <row r="22" spans="1:8" s="128" customFormat="1" ht="25.5" x14ac:dyDescent="0.25">
      <c r="A22" s="126" t="s">
        <v>117</v>
      </c>
      <c r="B22" s="127">
        <v>11190400.59</v>
      </c>
      <c r="C22" s="135">
        <v>10377216.09</v>
      </c>
      <c r="E22" s="33"/>
      <c r="F22" s="33"/>
      <c r="G22" s="33"/>
    </row>
    <row r="23" spans="1:8" s="128" customFormat="1" ht="12.75" x14ac:dyDescent="0.25">
      <c r="A23" s="126" t="s">
        <v>118</v>
      </c>
      <c r="B23" s="135">
        <v>236316.12</v>
      </c>
      <c r="C23" s="135">
        <v>228888.49</v>
      </c>
      <c r="E23" s="33"/>
      <c r="F23" s="46"/>
      <c r="G23" s="46"/>
    </row>
    <row r="24" spans="1:8" s="128" customFormat="1" ht="12.75" x14ac:dyDescent="0.2">
      <c r="A24" s="126" t="s">
        <v>119</v>
      </c>
      <c r="B24" s="127">
        <v>205449</v>
      </c>
      <c r="C24" s="135">
        <v>131727.66</v>
      </c>
      <c r="E24" s="33"/>
      <c r="F24" s="46"/>
      <c r="G24" s="46"/>
      <c r="H24" s="139"/>
    </row>
    <row r="25" spans="1:8" s="128" customFormat="1" ht="12.75" x14ac:dyDescent="0.25">
      <c r="A25" s="126" t="s">
        <v>120</v>
      </c>
      <c r="B25" s="135">
        <v>239860.03</v>
      </c>
      <c r="C25" s="135">
        <v>233211.93</v>
      </c>
      <c r="E25" s="33"/>
      <c r="F25" s="33"/>
      <c r="G25" s="46"/>
    </row>
    <row r="26" spans="1:8" s="128" customFormat="1" ht="12.75" x14ac:dyDescent="0.2">
      <c r="A26" s="126" t="s">
        <v>180</v>
      </c>
      <c r="B26" s="127">
        <v>183037.98</v>
      </c>
      <c r="C26" s="135">
        <v>216378.63</v>
      </c>
      <c r="E26" s="33"/>
      <c r="F26" s="140"/>
      <c r="G26" s="140"/>
      <c r="H26" s="139"/>
    </row>
    <row r="27" spans="1:8" s="128" customFormat="1" ht="12.75" x14ac:dyDescent="0.2">
      <c r="A27" s="126" t="s">
        <v>100</v>
      </c>
      <c r="B27" s="127">
        <v>282558.2</v>
      </c>
      <c r="C27" s="135">
        <v>238647.2</v>
      </c>
      <c r="E27" s="33"/>
      <c r="F27" s="141"/>
      <c r="G27" s="141"/>
      <c r="H27" s="139"/>
    </row>
    <row r="28" spans="1:8" x14ac:dyDescent="0.2">
      <c r="A28" s="17" t="s">
        <v>144</v>
      </c>
      <c r="B28" s="28">
        <f>SUM(B7:B27)</f>
        <v>27270327.32</v>
      </c>
      <c r="C28" s="28">
        <f>SUM(C7:C27)</f>
        <v>25618800.039999995</v>
      </c>
      <c r="E28" s="52"/>
      <c r="F28" s="53"/>
      <c r="G28" s="53"/>
    </row>
    <row r="29" spans="1:8" ht="15" x14ac:dyDescent="0.25">
      <c r="B29" s="18"/>
      <c r="C29" s="18"/>
    </row>
    <row r="30" spans="1:8" x14ac:dyDescent="0.25">
      <c r="A30" s="25" t="s">
        <v>110</v>
      </c>
      <c r="B30" s="26" t="s">
        <v>146</v>
      </c>
    </row>
    <row r="31" spans="1:8" s="128" customFormat="1" ht="12.75" x14ac:dyDescent="0.2">
      <c r="A31" s="126" t="s">
        <v>147</v>
      </c>
      <c r="B31" s="127">
        <f>SUM(B32:B40)</f>
        <v>4267671.4499999993</v>
      </c>
      <c r="E31" s="33"/>
      <c r="F31" s="138"/>
      <c r="G31" s="139"/>
      <c r="H31" s="139"/>
    </row>
    <row r="32" spans="1:8" s="128" customFormat="1" ht="12.75" x14ac:dyDescent="0.2">
      <c r="A32" s="129" t="s">
        <v>121</v>
      </c>
      <c r="B32" s="130">
        <v>754863.6</v>
      </c>
      <c r="E32" s="33"/>
      <c r="F32" s="46"/>
      <c r="G32" s="139"/>
      <c r="H32" s="139"/>
    </row>
    <row r="33" spans="1:8" s="128" customFormat="1" ht="12.75" x14ac:dyDescent="0.2">
      <c r="A33" s="129" t="s">
        <v>122</v>
      </c>
      <c r="B33" s="130">
        <v>698425.2</v>
      </c>
      <c r="E33" s="33"/>
      <c r="F33" s="36"/>
      <c r="G33" s="139"/>
      <c r="H33" s="139"/>
    </row>
    <row r="34" spans="1:8" s="128" customFormat="1" ht="25.5" x14ac:dyDescent="0.2">
      <c r="A34" s="129" t="s">
        <v>123</v>
      </c>
      <c r="B34" s="130">
        <v>738990.3</v>
      </c>
      <c r="E34" s="33"/>
      <c r="F34" s="33"/>
      <c r="G34" s="139"/>
      <c r="H34" s="139"/>
    </row>
    <row r="35" spans="1:8" s="128" customFormat="1" ht="25.5" x14ac:dyDescent="0.2">
      <c r="A35" s="129" t="s">
        <v>124</v>
      </c>
      <c r="B35" s="130">
        <v>91712.4</v>
      </c>
      <c r="E35" s="33"/>
      <c r="F35" s="33"/>
      <c r="G35" s="139"/>
      <c r="H35" s="139"/>
    </row>
    <row r="36" spans="1:8" s="128" customFormat="1" ht="12.75" x14ac:dyDescent="0.2">
      <c r="A36" s="129" t="s">
        <v>125</v>
      </c>
      <c r="B36" s="130">
        <v>28219.200000000001</v>
      </c>
      <c r="E36" s="33"/>
      <c r="F36" s="36"/>
      <c r="G36" s="139"/>
      <c r="H36" s="139"/>
    </row>
    <row r="37" spans="1:8" s="128" customFormat="1" ht="12.75" x14ac:dyDescent="0.2">
      <c r="A37" s="129" t="s">
        <v>126</v>
      </c>
      <c r="B37" s="130">
        <v>290714.88</v>
      </c>
      <c r="E37" s="33"/>
      <c r="F37" s="36"/>
      <c r="G37" s="139"/>
      <c r="H37" s="139"/>
    </row>
    <row r="38" spans="1:8" s="128" customFormat="1" ht="12.75" x14ac:dyDescent="0.2">
      <c r="A38" s="129" t="s">
        <v>127</v>
      </c>
      <c r="B38" s="130">
        <v>1499282.11</v>
      </c>
      <c r="E38" s="33"/>
      <c r="F38" s="36"/>
      <c r="G38" s="139"/>
      <c r="H38" s="139"/>
    </row>
    <row r="39" spans="1:8" s="128" customFormat="1" ht="12.75" x14ac:dyDescent="0.2">
      <c r="A39" s="129" t="s">
        <v>128</v>
      </c>
      <c r="B39" s="130">
        <v>19195.2</v>
      </c>
      <c r="E39" s="33"/>
      <c r="F39" s="36"/>
      <c r="G39" s="139"/>
      <c r="H39" s="139"/>
    </row>
    <row r="40" spans="1:8" s="128" customFormat="1" ht="25.5" x14ac:dyDescent="0.2">
      <c r="A40" s="129" t="s">
        <v>131</v>
      </c>
      <c r="B40" s="130">
        <v>146268.56</v>
      </c>
      <c r="E40" s="33"/>
      <c r="F40" s="46"/>
      <c r="G40" s="139"/>
      <c r="H40" s="139"/>
    </row>
    <row r="41" spans="1:8" s="128" customFormat="1" ht="12.75" x14ac:dyDescent="0.2">
      <c r="A41" s="126" t="s">
        <v>148</v>
      </c>
      <c r="B41" s="127">
        <v>542166</v>
      </c>
      <c r="E41" s="33"/>
      <c r="F41" s="36"/>
      <c r="G41" s="139"/>
      <c r="H41" s="139"/>
    </row>
    <row r="42" spans="1:8" s="128" customFormat="1" ht="25.5" x14ac:dyDescent="0.2">
      <c r="A42" s="126" t="s">
        <v>101</v>
      </c>
      <c r="B42" s="127">
        <v>701952.6</v>
      </c>
      <c r="E42" s="33"/>
      <c r="F42" s="46"/>
      <c r="G42" s="139"/>
      <c r="H42" s="139"/>
    </row>
    <row r="43" spans="1:8" s="128" customFormat="1" ht="12.75" x14ac:dyDescent="0.2">
      <c r="A43" s="126" t="s">
        <v>130</v>
      </c>
      <c r="B43" s="127">
        <v>0</v>
      </c>
      <c r="E43" s="33"/>
      <c r="F43" s="46"/>
      <c r="G43" s="139"/>
      <c r="H43" s="139"/>
    </row>
    <row r="44" spans="1:8" s="128" customFormat="1" ht="12.75" x14ac:dyDescent="0.2">
      <c r="A44" s="126" t="s">
        <v>336</v>
      </c>
      <c r="B44" s="127">
        <v>119406.96</v>
      </c>
      <c r="E44" s="33"/>
      <c r="F44" s="46"/>
      <c r="G44" s="139"/>
      <c r="H44" s="139"/>
    </row>
    <row r="45" spans="1:8" s="128" customFormat="1" ht="12.75" x14ac:dyDescent="0.2">
      <c r="A45" s="126" t="s">
        <v>337</v>
      </c>
      <c r="B45" s="127">
        <v>140056.32000000001</v>
      </c>
      <c r="E45" s="33"/>
      <c r="F45" s="36"/>
      <c r="G45" s="139"/>
      <c r="H45" s="139"/>
    </row>
    <row r="46" spans="1:8" s="128" customFormat="1" ht="12.75" x14ac:dyDescent="0.2">
      <c r="A46" s="126" t="s">
        <v>338</v>
      </c>
      <c r="B46" s="127">
        <v>920859.71</v>
      </c>
      <c r="E46" s="33"/>
      <c r="F46" s="36"/>
      <c r="G46" s="139"/>
      <c r="H46" s="139"/>
    </row>
    <row r="47" spans="1:8" s="128" customFormat="1" ht="12.75" x14ac:dyDescent="0.2">
      <c r="A47" s="126" t="s">
        <v>104</v>
      </c>
      <c r="B47" s="127">
        <v>0</v>
      </c>
      <c r="E47" s="33"/>
      <c r="F47" s="33"/>
      <c r="G47" s="139"/>
      <c r="H47" s="139"/>
    </row>
    <row r="48" spans="1:8" s="128" customFormat="1" ht="12.75" x14ac:dyDescent="0.2">
      <c r="A48" s="126" t="s">
        <v>339</v>
      </c>
      <c r="B48" s="127">
        <v>1255754.3999999999</v>
      </c>
      <c r="E48" s="33"/>
      <c r="F48" s="46"/>
      <c r="G48" s="139"/>
      <c r="H48" s="139"/>
    </row>
    <row r="49" spans="1:8" s="128" customFormat="1" ht="12.75" x14ac:dyDescent="0.2">
      <c r="A49" s="126" t="s">
        <v>340</v>
      </c>
      <c r="B49" s="127">
        <v>0</v>
      </c>
      <c r="E49" s="33"/>
      <c r="F49" s="33"/>
      <c r="G49" s="139"/>
      <c r="H49" s="139"/>
    </row>
    <row r="50" spans="1:8" s="128" customFormat="1" ht="12.75" x14ac:dyDescent="0.2">
      <c r="A50" s="131" t="s">
        <v>341</v>
      </c>
      <c r="B50" s="127">
        <v>0</v>
      </c>
      <c r="E50" s="33"/>
      <c r="F50" s="33"/>
      <c r="G50" s="139"/>
      <c r="H50" s="139"/>
    </row>
    <row r="51" spans="1:8" s="128" customFormat="1" ht="12.75" x14ac:dyDescent="0.2">
      <c r="A51" s="126" t="s">
        <v>371</v>
      </c>
      <c r="B51" s="127">
        <v>727268.8</v>
      </c>
      <c r="E51" s="33"/>
      <c r="F51" s="33"/>
      <c r="G51" s="139"/>
      <c r="H51" s="139"/>
    </row>
    <row r="52" spans="1:8" s="128" customFormat="1" ht="12.75" x14ac:dyDescent="0.2">
      <c r="A52" s="131" t="s">
        <v>343</v>
      </c>
      <c r="B52" s="132">
        <v>0</v>
      </c>
      <c r="E52" s="33"/>
      <c r="F52" s="33"/>
      <c r="G52" s="139"/>
      <c r="H52" s="139"/>
    </row>
    <row r="53" spans="1:8" s="128" customFormat="1" ht="25.5" x14ac:dyDescent="0.2">
      <c r="A53" s="126" t="s">
        <v>346</v>
      </c>
      <c r="B53" s="127">
        <v>4063596.97</v>
      </c>
      <c r="E53" s="33"/>
      <c r="F53" s="33"/>
      <c r="G53" s="139"/>
      <c r="H53" s="139"/>
    </row>
    <row r="54" spans="1:8" s="128" customFormat="1" ht="12.75" x14ac:dyDescent="0.25">
      <c r="A54" s="133" t="s">
        <v>134</v>
      </c>
      <c r="B54" s="130">
        <v>135887.98000000001</v>
      </c>
      <c r="E54" s="33"/>
      <c r="F54" s="33"/>
    </row>
    <row r="55" spans="1:8" s="128" customFormat="1" ht="12.75" x14ac:dyDescent="0.2">
      <c r="A55" s="133" t="s">
        <v>181</v>
      </c>
      <c r="B55" s="130">
        <v>234630.66</v>
      </c>
      <c r="F55" s="140"/>
      <c r="H55" s="139"/>
    </row>
    <row r="56" spans="1:8" s="128" customFormat="1" ht="12.75" x14ac:dyDescent="0.2">
      <c r="A56" s="126" t="s">
        <v>344</v>
      </c>
      <c r="B56" s="127">
        <v>10454326.35</v>
      </c>
      <c r="E56" s="33"/>
      <c r="F56" s="33"/>
      <c r="H56" s="139"/>
    </row>
    <row r="57" spans="1:8" s="128" customFormat="1" ht="12.75" x14ac:dyDescent="0.2">
      <c r="A57" s="133" t="s">
        <v>135</v>
      </c>
      <c r="B57" s="130">
        <v>281546.53000000003</v>
      </c>
      <c r="F57" s="33"/>
      <c r="G57" s="139"/>
      <c r="H57" s="139"/>
    </row>
    <row r="58" spans="1:8" s="128" customFormat="1" ht="12.75" x14ac:dyDescent="0.2">
      <c r="A58" s="126" t="s">
        <v>345</v>
      </c>
      <c r="B58" s="127">
        <v>322037.28000000003</v>
      </c>
      <c r="E58" s="33"/>
      <c r="F58" s="33"/>
      <c r="G58" s="139"/>
      <c r="H58" s="139"/>
    </row>
    <row r="59" spans="1:8" s="128" customFormat="1" ht="12.75" x14ac:dyDescent="0.2">
      <c r="A59" s="131" t="s">
        <v>107</v>
      </c>
      <c r="B59" s="132">
        <v>0</v>
      </c>
      <c r="E59" s="33"/>
      <c r="F59" s="33"/>
      <c r="H59" s="139"/>
    </row>
    <row r="60" spans="1:8" s="128" customFormat="1" ht="12.75" x14ac:dyDescent="0.2">
      <c r="A60" s="126" t="s">
        <v>108</v>
      </c>
      <c r="B60" s="127">
        <v>140677.74</v>
      </c>
      <c r="E60" s="33"/>
      <c r="F60" s="36"/>
      <c r="G60" s="139"/>
      <c r="H60" s="139"/>
    </row>
    <row r="61" spans="1:8" s="128" customFormat="1" ht="12.75" x14ac:dyDescent="0.2">
      <c r="A61" s="131" t="s">
        <v>109</v>
      </c>
      <c r="B61" s="127">
        <v>282558.2</v>
      </c>
      <c r="E61" s="33"/>
      <c r="F61" s="141"/>
      <c r="G61" s="139"/>
      <c r="H61" s="139"/>
    </row>
    <row r="62" spans="1:8" s="128" customFormat="1" ht="25.5" x14ac:dyDescent="0.2">
      <c r="A62" s="126" t="s">
        <v>185</v>
      </c>
      <c r="B62" s="134">
        <v>0</v>
      </c>
      <c r="E62" s="33"/>
      <c r="F62" s="33"/>
      <c r="H62" s="139"/>
    </row>
    <row r="63" spans="1:8" x14ac:dyDescent="0.25">
      <c r="A63" s="17" t="s">
        <v>149</v>
      </c>
      <c r="B63" s="27">
        <f>B31+B41+B42+B43+B46+B44+B45+B47+B49+B48+B51+B58+B53+B50+B56+B52+B59+B60+B61+B62</f>
        <v>23938332.779999997</v>
      </c>
      <c r="E63" s="40"/>
      <c r="F63" s="48"/>
    </row>
    <row r="64" spans="1:8" ht="4.5" customHeight="1" x14ac:dyDescent="0.25">
      <c r="B64" s="2"/>
      <c r="E64" s="40"/>
      <c r="F64" s="48"/>
    </row>
    <row r="65" spans="1:2" x14ac:dyDescent="0.25">
      <c r="A65" s="17" t="s">
        <v>137</v>
      </c>
      <c r="B65" s="27">
        <f>C28-B63</f>
        <v>1680467.2599999979</v>
      </c>
    </row>
  </sheetData>
  <mergeCells count="4">
    <mergeCell ref="A1:C1"/>
    <mergeCell ref="A3:C3"/>
    <mergeCell ref="A5:A6"/>
    <mergeCell ref="B5:C5"/>
  </mergeCells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scale="80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zoomScaleNormal="100" workbookViewId="0">
      <pane ySplit="3" topLeftCell="A4" activePane="bottomLeft" state="frozen"/>
      <selection sqref="A1:C1"/>
      <selection pane="bottomLeft" sqref="A1:C1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155" t="s">
        <v>97</v>
      </c>
      <c r="B1" s="155"/>
      <c r="C1" s="155"/>
      <c r="D1" s="16"/>
      <c r="E1" s="21"/>
      <c r="F1" s="21"/>
    </row>
    <row r="2" spans="1:8" ht="6.75" customHeight="1" thickBot="1" x14ac:dyDescent="0.3"/>
    <row r="3" spans="1:8" ht="24.75" customHeight="1" thickBot="1" x14ac:dyDescent="0.3">
      <c r="A3" s="159" t="s">
        <v>49</v>
      </c>
      <c r="B3" s="159"/>
      <c r="C3" s="159"/>
      <c r="D3" s="23"/>
      <c r="E3" s="1" t="s">
        <v>91</v>
      </c>
      <c r="F3" s="20"/>
    </row>
    <row r="4" spans="1:8" ht="6" customHeight="1" x14ac:dyDescent="0.25"/>
    <row r="5" spans="1:8" x14ac:dyDescent="0.25">
      <c r="A5" s="153" t="s">
        <v>110</v>
      </c>
      <c r="B5" s="157" t="s">
        <v>145</v>
      </c>
      <c r="C5" s="158"/>
      <c r="E5" s="5"/>
      <c r="F5" s="6"/>
    </row>
    <row r="6" spans="1:8" x14ac:dyDescent="0.25">
      <c r="A6" s="154"/>
      <c r="B6" s="25" t="s">
        <v>98</v>
      </c>
      <c r="C6" s="25" t="s">
        <v>99</v>
      </c>
      <c r="E6" s="5"/>
      <c r="F6" s="6"/>
    </row>
    <row r="7" spans="1:8" s="128" customFormat="1" ht="12.75" x14ac:dyDescent="0.2">
      <c r="A7" s="126" t="s">
        <v>139</v>
      </c>
      <c r="B7" s="127">
        <v>5034538.12</v>
      </c>
      <c r="C7" s="135">
        <v>4778305.3600000003</v>
      </c>
      <c r="E7" s="33"/>
      <c r="F7" s="36"/>
      <c r="G7" s="36"/>
      <c r="H7" s="139"/>
    </row>
    <row r="8" spans="1:8" s="128" customFormat="1" ht="25.5" x14ac:dyDescent="0.2">
      <c r="A8" s="126" t="s">
        <v>113</v>
      </c>
      <c r="B8" s="127">
        <v>753170.44</v>
      </c>
      <c r="C8" s="135">
        <v>691853.6</v>
      </c>
      <c r="E8" s="33"/>
      <c r="F8" s="33"/>
      <c r="G8" s="33"/>
      <c r="H8" s="139"/>
    </row>
    <row r="9" spans="1:8" s="128" customFormat="1" ht="12.75" x14ac:dyDescent="0.25">
      <c r="A9" s="126" t="s">
        <v>140</v>
      </c>
      <c r="B9" s="135">
        <v>2457960.23</v>
      </c>
      <c r="C9" s="135">
        <v>2337567.89</v>
      </c>
      <c r="E9" s="33"/>
      <c r="F9" s="36"/>
      <c r="G9" s="36"/>
    </row>
    <row r="10" spans="1:8" s="128" customFormat="1" ht="25.5" x14ac:dyDescent="0.2">
      <c r="A10" s="126" t="s">
        <v>129</v>
      </c>
      <c r="B10" s="127">
        <v>773946.99</v>
      </c>
      <c r="C10" s="135">
        <v>733447.18</v>
      </c>
      <c r="E10" s="33"/>
      <c r="F10" s="36"/>
      <c r="G10" s="36"/>
      <c r="H10" s="139"/>
    </row>
    <row r="11" spans="1:8" s="128" customFormat="1" ht="12.75" x14ac:dyDescent="0.2">
      <c r="A11" s="126" t="s">
        <v>111</v>
      </c>
      <c r="B11" s="127">
        <v>0</v>
      </c>
      <c r="C11" s="135">
        <v>-101.74</v>
      </c>
      <c r="E11" s="33"/>
      <c r="F11" s="33"/>
      <c r="G11" s="33"/>
      <c r="H11" s="139"/>
    </row>
    <row r="12" spans="1:8" s="128" customFormat="1" ht="12.75" x14ac:dyDescent="0.2">
      <c r="A12" s="126" t="s">
        <v>102</v>
      </c>
      <c r="B12" s="127">
        <v>132230.07</v>
      </c>
      <c r="C12" s="135">
        <v>126182.36</v>
      </c>
      <c r="E12" s="33"/>
      <c r="F12" s="36"/>
      <c r="G12" s="36"/>
      <c r="H12" s="139"/>
    </row>
    <row r="13" spans="1:8" s="128" customFormat="1" ht="12.75" x14ac:dyDescent="0.2">
      <c r="A13" s="126" t="s">
        <v>103</v>
      </c>
      <c r="B13" s="127">
        <v>143527.17000000001</v>
      </c>
      <c r="C13" s="135">
        <v>135312.48000000001</v>
      </c>
      <c r="E13" s="33"/>
      <c r="F13" s="36"/>
      <c r="G13" s="36"/>
      <c r="H13" s="139"/>
    </row>
    <row r="14" spans="1:8" s="128" customFormat="1" ht="12.75" x14ac:dyDescent="0.2">
      <c r="A14" s="126" t="s">
        <v>112</v>
      </c>
      <c r="B14" s="127">
        <v>1201986.8899999999</v>
      </c>
      <c r="C14" s="135">
        <v>1116745.72</v>
      </c>
      <c r="E14" s="33"/>
      <c r="F14" s="36"/>
      <c r="G14" s="36"/>
      <c r="H14" s="139"/>
    </row>
    <row r="15" spans="1:8" s="128" customFormat="1" ht="12.75" x14ac:dyDescent="0.25">
      <c r="A15" s="126" t="s">
        <v>141</v>
      </c>
      <c r="B15" s="135">
        <v>129240</v>
      </c>
      <c r="C15" s="135">
        <v>172320</v>
      </c>
      <c r="E15" s="33"/>
      <c r="F15" s="36"/>
      <c r="G15" s="36"/>
    </row>
    <row r="16" spans="1:8" s="128" customFormat="1" ht="12.75" x14ac:dyDescent="0.25">
      <c r="A16" s="126" t="s">
        <v>114</v>
      </c>
      <c r="B16" s="135">
        <v>1384552.61</v>
      </c>
      <c r="C16" s="135">
        <v>1301556.45</v>
      </c>
      <c r="E16" s="33"/>
      <c r="F16" s="36"/>
      <c r="G16" s="36"/>
    </row>
    <row r="17" spans="1:8" s="128" customFormat="1" ht="12.75" x14ac:dyDescent="0.25">
      <c r="A17" s="126" t="s">
        <v>142</v>
      </c>
      <c r="B17" s="135">
        <v>0</v>
      </c>
      <c r="C17" s="135">
        <v>0</v>
      </c>
      <c r="E17" s="33"/>
      <c r="F17" s="46"/>
      <c r="G17" s="46"/>
    </row>
    <row r="18" spans="1:8" s="128" customFormat="1" ht="12.75" x14ac:dyDescent="0.2">
      <c r="A18" s="126" t="s">
        <v>115</v>
      </c>
      <c r="B18" s="127">
        <v>0</v>
      </c>
      <c r="C18" s="135">
        <v>0</v>
      </c>
      <c r="E18" s="33"/>
      <c r="F18" s="33"/>
      <c r="G18" s="33"/>
      <c r="H18" s="139"/>
    </row>
    <row r="19" spans="1:8" s="128" customFormat="1" ht="12.75" x14ac:dyDescent="0.25">
      <c r="A19" s="126" t="s">
        <v>372</v>
      </c>
      <c r="B19" s="135">
        <v>676594.33</v>
      </c>
      <c r="C19" s="135">
        <v>650432.67000000004</v>
      </c>
      <c r="E19" s="33"/>
      <c r="F19" s="36"/>
      <c r="G19" s="36"/>
    </row>
    <row r="20" spans="1:8" s="128" customFormat="1" ht="12.75" x14ac:dyDescent="0.25">
      <c r="A20" s="126" t="s">
        <v>143</v>
      </c>
      <c r="B20" s="127">
        <v>0</v>
      </c>
      <c r="C20" s="135">
        <v>0</v>
      </c>
      <c r="E20" s="33"/>
      <c r="F20" s="33"/>
      <c r="G20" s="33"/>
    </row>
    <row r="21" spans="1:8" s="128" customFormat="1" ht="25.5" x14ac:dyDescent="0.25">
      <c r="A21" s="126" t="s">
        <v>116</v>
      </c>
      <c r="B21" s="127">
        <v>3726649.77</v>
      </c>
      <c r="C21" s="135">
        <v>3328565.1</v>
      </c>
      <c r="E21" s="33"/>
      <c r="F21" s="33"/>
      <c r="G21" s="33"/>
    </row>
    <row r="22" spans="1:8" s="128" customFormat="1" ht="25.5" x14ac:dyDescent="0.25">
      <c r="A22" s="126" t="s">
        <v>117</v>
      </c>
      <c r="B22" s="127">
        <v>12850904.439999999</v>
      </c>
      <c r="C22" s="135">
        <v>11909910.640000001</v>
      </c>
      <c r="E22" s="33"/>
      <c r="F22" s="33"/>
      <c r="G22" s="33"/>
    </row>
    <row r="23" spans="1:8" s="128" customFormat="1" ht="12.75" x14ac:dyDescent="0.25">
      <c r="A23" s="126" t="s">
        <v>118</v>
      </c>
      <c r="B23" s="135">
        <v>260577.57</v>
      </c>
      <c r="C23" s="135">
        <v>248006.31</v>
      </c>
      <c r="E23" s="33"/>
      <c r="F23" s="46"/>
      <c r="G23" s="46"/>
    </row>
    <row r="24" spans="1:8" s="128" customFormat="1" ht="12.75" x14ac:dyDescent="0.2">
      <c r="A24" s="126" t="s">
        <v>119</v>
      </c>
      <c r="B24" s="127">
        <v>254197.02</v>
      </c>
      <c r="C24" s="135">
        <v>175874.33</v>
      </c>
      <c r="E24" s="33"/>
      <c r="F24" s="46"/>
      <c r="G24" s="46"/>
      <c r="H24" s="139"/>
    </row>
    <row r="25" spans="1:8" s="128" customFormat="1" ht="12.75" x14ac:dyDescent="0.25">
      <c r="A25" s="126" t="s">
        <v>120</v>
      </c>
      <c r="B25" s="135">
        <v>77061.240000000005</v>
      </c>
      <c r="C25" s="135">
        <v>77061.240000000005</v>
      </c>
      <c r="E25" s="33"/>
      <c r="F25" s="33"/>
      <c r="G25" s="46"/>
    </row>
    <row r="26" spans="1:8" s="128" customFormat="1" ht="12.75" x14ac:dyDescent="0.2">
      <c r="A26" s="126" t="s">
        <v>180</v>
      </c>
      <c r="B26" s="127">
        <v>164476.14000000001</v>
      </c>
      <c r="C26" s="135">
        <v>149085.76999999999</v>
      </c>
      <c r="E26" s="33"/>
      <c r="F26" s="140"/>
      <c r="G26" s="140"/>
      <c r="H26" s="139"/>
    </row>
    <row r="27" spans="1:8" s="128" customFormat="1" ht="12.75" x14ac:dyDescent="0.2">
      <c r="A27" s="126" t="s">
        <v>100</v>
      </c>
      <c r="B27" s="127">
        <v>313000.40000000002</v>
      </c>
      <c r="C27" s="135">
        <v>257682.8</v>
      </c>
      <c r="E27" s="33"/>
      <c r="F27" s="141"/>
      <c r="G27" s="141"/>
      <c r="H27" s="139"/>
    </row>
    <row r="28" spans="1:8" x14ac:dyDescent="0.25">
      <c r="A28" s="17" t="s">
        <v>144</v>
      </c>
      <c r="B28" s="28">
        <f>SUM(B7:B27)</f>
        <v>30334613.43</v>
      </c>
      <c r="C28" s="28">
        <f>SUM(C7:C27)</f>
        <v>28189808.159999996</v>
      </c>
      <c r="E28" s="34"/>
      <c r="F28" s="47"/>
      <c r="G28" s="47"/>
    </row>
    <row r="29" spans="1:8" ht="15" x14ac:dyDescent="0.25">
      <c r="B29" s="18"/>
      <c r="C29" s="18"/>
    </row>
    <row r="30" spans="1:8" x14ac:dyDescent="0.25">
      <c r="A30" s="25" t="s">
        <v>110</v>
      </c>
      <c r="B30" s="26" t="s">
        <v>146</v>
      </c>
    </row>
    <row r="31" spans="1:8" s="128" customFormat="1" ht="12.75" x14ac:dyDescent="0.2">
      <c r="A31" s="126" t="s">
        <v>147</v>
      </c>
      <c r="B31" s="127">
        <f>SUM(B32:B40)</f>
        <v>4990047.01</v>
      </c>
      <c r="E31" s="33"/>
      <c r="F31" s="138"/>
      <c r="G31" s="139"/>
      <c r="H31" s="139"/>
    </row>
    <row r="32" spans="1:8" s="128" customFormat="1" ht="12.75" x14ac:dyDescent="0.2">
      <c r="A32" s="129" t="s">
        <v>121</v>
      </c>
      <c r="B32" s="130">
        <v>832340.16</v>
      </c>
      <c r="E32" s="33"/>
      <c r="F32" s="46"/>
      <c r="G32" s="139"/>
      <c r="H32" s="139"/>
    </row>
    <row r="33" spans="1:8" s="128" customFormat="1" ht="12.75" x14ac:dyDescent="0.2">
      <c r="A33" s="129" t="s">
        <v>122</v>
      </c>
      <c r="B33" s="130">
        <v>770109.12</v>
      </c>
      <c r="E33" s="33"/>
      <c r="F33" s="36"/>
      <c r="G33" s="139"/>
      <c r="H33" s="139"/>
    </row>
    <row r="34" spans="1:8" s="128" customFormat="1" ht="25.5" x14ac:dyDescent="0.2">
      <c r="A34" s="129" t="s">
        <v>123</v>
      </c>
      <c r="B34" s="130">
        <v>814837.68</v>
      </c>
      <c r="E34" s="33"/>
      <c r="F34" s="33"/>
      <c r="G34" s="139"/>
      <c r="H34" s="139"/>
    </row>
    <row r="35" spans="1:8" s="128" customFormat="1" ht="25.5" x14ac:dyDescent="0.2">
      <c r="A35" s="129" t="s">
        <v>124</v>
      </c>
      <c r="B35" s="130">
        <v>101125.44</v>
      </c>
      <c r="E35" s="33"/>
      <c r="F35" s="33"/>
      <c r="G35" s="139"/>
      <c r="H35" s="139"/>
    </row>
    <row r="36" spans="1:8" s="128" customFormat="1" ht="12.75" x14ac:dyDescent="0.2">
      <c r="A36" s="129" t="s">
        <v>125</v>
      </c>
      <c r="B36" s="130">
        <v>31115.52</v>
      </c>
      <c r="E36" s="33"/>
      <c r="F36" s="36"/>
      <c r="G36" s="139"/>
      <c r="H36" s="139"/>
    </row>
    <row r="37" spans="1:8" s="128" customFormat="1" ht="12.75" x14ac:dyDescent="0.2">
      <c r="A37" s="129" t="s">
        <v>126</v>
      </c>
      <c r="B37" s="130">
        <v>331596.65999999997</v>
      </c>
      <c r="E37" s="33"/>
      <c r="F37" s="36"/>
      <c r="G37" s="139"/>
      <c r="H37" s="139"/>
    </row>
    <row r="38" spans="1:8" s="128" customFormat="1" ht="12.75" x14ac:dyDescent="0.2">
      <c r="A38" s="129" t="s">
        <v>127</v>
      </c>
      <c r="B38" s="130">
        <v>1967216.21</v>
      </c>
      <c r="E38" s="33"/>
      <c r="F38" s="36"/>
      <c r="G38" s="139"/>
      <c r="H38" s="139"/>
    </row>
    <row r="39" spans="1:8" s="128" customFormat="1" ht="12.75" x14ac:dyDescent="0.2">
      <c r="A39" s="129" t="s">
        <v>128</v>
      </c>
      <c r="B39" s="130">
        <v>0</v>
      </c>
      <c r="E39" s="33"/>
      <c r="F39" s="33"/>
      <c r="G39" s="139"/>
      <c r="H39" s="139"/>
    </row>
    <row r="40" spans="1:8" s="128" customFormat="1" ht="25.5" x14ac:dyDescent="0.2">
      <c r="A40" s="129" t="s">
        <v>131</v>
      </c>
      <c r="B40" s="130">
        <v>141706.22</v>
      </c>
      <c r="E40" s="33"/>
      <c r="F40" s="46"/>
      <c r="G40" s="139"/>
      <c r="H40" s="139"/>
    </row>
    <row r="41" spans="1:8" s="128" customFormat="1" ht="12.75" x14ac:dyDescent="0.2">
      <c r="A41" s="126" t="s">
        <v>148</v>
      </c>
      <c r="B41" s="127">
        <v>1011333</v>
      </c>
      <c r="E41" s="33"/>
      <c r="F41" s="36"/>
      <c r="G41" s="139"/>
      <c r="H41" s="139"/>
    </row>
    <row r="42" spans="1:8" s="128" customFormat="1" ht="25.5" x14ac:dyDescent="0.2">
      <c r="A42" s="126" t="s">
        <v>101</v>
      </c>
      <c r="B42" s="127">
        <v>773998.56</v>
      </c>
      <c r="E42" s="33"/>
      <c r="F42" s="46"/>
      <c r="G42" s="139"/>
      <c r="H42" s="139"/>
    </row>
    <row r="43" spans="1:8" s="128" customFormat="1" ht="12.75" x14ac:dyDescent="0.2">
      <c r="A43" s="126" t="s">
        <v>130</v>
      </c>
      <c r="B43" s="127">
        <v>0</v>
      </c>
      <c r="E43" s="33"/>
      <c r="F43" s="46"/>
      <c r="G43" s="139"/>
      <c r="H43" s="139"/>
    </row>
    <row r="44" spans="1:8" s="128" customFormat="1" ht="12.75" x14ac:dyDescent="0.2">
      <c r="A44" s="126" t="s">
        <v>336</v>
      </c>
      <c r="B44" s="127">
        <v>132240.95999999999</v>
      </c>
      <c r="E44" s="33"/>
      <c r="F44" s="46"/>
      <c r="G44" s="139"/>
      <c r="H44" s="139"/>
    </row>
    <row r="45" spans="1:8" s="128" customFormat="1" ht="12.75" x14ac:dyDescent="0.2">
      <c r="A45" s="126" t="s">
        <v>337</v>
      </c>
      <c r="B45" s="127">
        <v>172629.4</v>
      </c>
      <c r="E45" s="33"/>
      <c r="F45" s="36"/>
      <c r="G45" s="139"/>
      <c r="H45" s="139"/>
    </row>
    <row r="46" spans="1:8" s="128" customFormat="1" ht="12.75" x14ac:dyDescent="0.2">
      <c r="A46" s="126" t="s">
        <v>338</v>
      </c>
      <c r="B46" s="127">
        <v>1106084.44</v>
      </c>
      <c r="E46" s="33"/>
      <c r="F46" s="36"/>
      <c r="G46" s="139"/>
      <c r="H46" s="139"/>
    </row>
    <row r="47" spans="1:8" s="128" customFormat="1" ht="12.75" x14ac:dyDescent="0.2">
      <c r="A47" s="126" t="s">
        <v>104</v>
      </c>
      <c r="B47" s="127">
        <v>0</v>
      </c>
      <c r="E47" s="33"/>
      <c r="F47" s="33"/>
      <c r="G47" s="139"/>
      <c r="H47" s="139"/>
    </row>
    <row r="48" spans="1:8" s="128" customFormat="1" ht="12.75" x14ac:dyDescent="0.2">
      <c r="A48" s="126" t="s">
        <v>339</v>
      </c>
      <c r="B48" s="127">
        <v>1384640.64</v>
      </c>
      <c r="E48" s="33"/>
      <c r="F48" s="46"/>
      <c r="G48" s="139"/>
      <c r="H48" s="139"/>
    </row>
    <row r="49" spans="1:8" s="128" customFormat="1" ht="12.75" x14ac:dyDescent="0.2">
      <c r="A49" s="126" t="s">
        <v>340</v>
      </c>
      <c r="B49" s="127">
        <v>0</v>
      </c>
      <c r="E49" s="33"/>
      <c r="F49" s="33"/>
      <c r="G49" s="139"/>
      <c r="H49" s="139"/>
    </row>
    <row r="50" spans="1:8" s="128" customFormat="1" ht="12.75" x14ac:dyDescent="0.2">
      <c r="A50" s="131" t="s">
        <v>341</v>
      </c>
      <c r="B50" s="127">
        <v>0</v>
      </c>
      <c r="E50" s="33"/>
      <c r="F50" s="33"/>
      <c r="G50" s="139"/>
      <c r="H50" s="139"/>
    </row>
    <row r="51" spans="1:8" s="128" customFormat="1" ht="12.75" x14ac:dyDescent="0.2">
      <c r="A51" s="126" t="s">
        <v>371</v>
      </c>
      <c r="B51" s="127">
        <v>681021.84</v>
      </c>
      <c r="E51" s="33"/>
      <c r="F51" s="33"/>
      <c r="G51" s="139"/>
      <c r="H51" s="139"/>
    </row>
    <row r="52" spans="1:8" s="128" customFormat="1" ht="12.75" x14ac:dyDescent="0.2">
      <c r="A52" s="131" t="s">
        <v>343</v>
      </c>
      <c r="B52" s="132">
        <v>0</v>
      </c>
      <c r="E52" s="33"/>
      <c r="F52" s="33"/>
      <c r="G52" s="139"/>
      <c r="H52" s="139"/>
    </row>
    <row r="53" spans="1:8" s="128" customFormat="1" ht="25.5" x14ac:dyDescent="0.2">
      <c r="A53" s="126" t="s">
        <v>346</v>
      </c>
      <c r="B53" s="127">
        <v>4848304.3499999996</v>
      </c>
      <c r="E53" s="33"/>
      <c r="F53" s="33"/>
      <c r="G53" s="139"/>
      <c r="H53" s="139"/>
    </row>
    <row r="54" spans="1:8" s="128" customFormat="1" ht="12.75" x14ac:dyDescent="0.25">
      <c r="A54" s="133" t="s">
        <v>134</v>
      </c>
      <c r="B54" s="130">
        <v>156883.71</v>
      </c>
      <c r="E54" s="33"/>
      <c r="F54" s="33"/>
    </row>
    <row r="55" spans="1:8" s="128" customFormat="1" ht="12.75" x14ac:dyDescent="0.2">
      <c r="A55" s="133" t="s">
        <v>181</v>
      </c>
      <c r="B55" s="130">
        <v>271093.83</v>
      </c>
      <c r="F55" s="140"/>
      <c r="H55" s="139"/>
    </row>
    <row r="56" spans="1:8" s="128" customFormat="1" ht="12.75" x14ac:dyDescent="0.2">
      <c r="A56" s="126" t="s">
        <v>344</v>
      </c>
      <c r="B56" s="127">
        <v>12117942.65</v>
      </c>
      <c r="E56" s="33"/>
      <c r="F56" s="33"/>
      <c r="H56" s="139"/>
    </row>
    <row r="57" spans="1:8" s="128" customFormat="1" ht="12.75" x14ac:dyDescent="0.2">
      <c r="A57" s="133" t="s">
        <v>135</v>
      </c>
      <c r="B57" s="130">
        <v>325192.90000000002</v>
      </c>
      <c r="F57" s="33"/>
      <c r="G57" s="139"/>
      <c r="H57" s="139"/>
    </row>
    <row r="58" spans="1:8" s="128" customFormat="1" ht="12.75" x14ac:dyDescent="0.2">
      <c r="A58" s="126" t="s">
        <v>345</v>
      </c>
      <c r="B58" s="127">
        <v>323433.71999999997</v>
      </c>
      <c r="E58" s="33"/>
      <c r="F58" s="33"/>
      <c r="G58" s="139"/>
      <c r="H58" s="139"/>
    </row>
    <row r="59" spans="1:8" s="128" customFormat="1" ht="12.75" x14ac:dyDescent="0.2">
      <c r="A59" s="131" t="s">
        <v>107</v>
      </c>
      <c r="B59" s="132">
        <v>0</v>
      </c>
      <c r="E59" s="33"/>
      <c r="F59" s="33"/>
      <c r="H59" s="139"/>
    </row>
    <row r="60" spans="1:8" s="128" customFormat="1" ht="12.75" x14ac:dyDescent="0.2">
      <c r="A60" s="126" t="s">
        <v>108</v>
      </c>
      <c r="B60" s="127">
        <v>17367.79</v>
      </c>
      <c r="E60" s="33"/>
      <c r="F60" s="36"/>
      <c r="G60" s="139"/>
      <c r="H60" s="139"/>
    </row>
    <row r="61" spans="1:8" s="128" customFormat="1" ht="12.75" x14ac:dyDescent="0.2">
      <c r="A61" s="131" t="s">
        <v>109</v>
      </c>
      <c r="B61" s="127">
        <v>313000.40000000002</v>
      </c>
      <c r="E61" s="33"/>
      <c r="F61" s="141"/>
      <c r="G61" s="139"/>
      <c r="H61" s="139"/>
    </row>
    <row r="62" spans="1:8" s="128" customFormat="1" ht="25.5" x14ac:dyDescent="0.2">
      <c r="A62" s="126" t="s">
        <v>185</v>
      </c>
      <c r="B62" s="134">
        <v>0</v>
      </c>
      <c r="E62" s="33"/>
      <c r="F62" s="33"/>
      <c r="H62" s="139"/>
    </row>
    <row r="63" spans="1:8" x14ac:dyDescent="0.25">
      <c r="A63" s="17" t="s">
        <v>149</v>
      </c>
      <c r="B63" s="27">
        <f>B31+B41+B42+B43+B46+B44+B45+B47+B49+B48+B51+B58+B53+B50+B56+B52+B59+B60+B61+B62</f>
        <v>27872044.759999998</v>
      </c>
      <c r="E63" s="40"/>
      <c r="F63" s="48"/>
    </row>
    <row r="64" spans="1:8" ht="4.5" customHeight="1" x14ac:dyDescent="0.25">
      <c r="B64" s="2"/>
      <c r="E64" s="40"/>
      <c r="F64" s="48"/>
    </row>
    <row r="65" spans="1:2" x14ac:dyDescent="0.25">
      <c r="A65" s="17" t="s">
        <v>137</v>
      </c>
      <c r="B65" s="27">
        <f>C28-B63</f>
        <v>317763.39999999851</v>
      </c>
    </row>
  </sheetData>
  <mergeCells count="4">
    <mergeCell ref="A1:C1"/>
    <mergeCell ref="A3:C3"/>
    <mergeCell ref="A5:A6"/>
    <mergeCell ref="B5:C5"/>
  </mergeCells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scale="80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zoomScaleNormal="100" workbookViewId="0">
      <pane ySplit="3" topLeftCell="A4" activePane="bottomLeft" state="frozen"/>
      <selection sqref="A1:C1"/>
      <selection pane="bottomLeft" sqref="A1:C1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155" t="s">
        <v>97</v>
      </c>
      <c r="B1" s="155"/>
      <c r="C1" s="155"/>
      <c r="D1" s="16"/>
      <c r="E1" s="21"/>
      <c r="F1" s="21"/>
    </row>
    <row r="2" spans="1:8" ht="6.75" customHeight="1" thickBot="1" x14ac:dyDescent="0.3"/>
    <row r="3" spans="1:8" ht="24.75" customHeight="1" thickBot="1" x14ac:dyDescent="0.3">
      <c r="A3" s="159" t="s">
        <v>50</v>
      </c>
      <c r="B3" s="159"/>
      <c r="C3" s="159"/>
      <c r="D3" s="23"/>
      <c r="E3" s="1" t="s">
        <v>91</v>
      </c>
      <c r="F3" s="20"/>
    </row>
    <row r="4" spans="1:8" ht="6" customHeight="1" x14ac:dyDescent="0.25"/>
    <row r="5" spans="1:8" x14ac:dyDescent="0.25">
      <c r="A5" s="153" t="s">
        <v>110</v>
      </c>
      <c r="B5" s="157" t="s">
        <v>145</v>
      </c>
      <c r="C5" s="158"/>
      <c r="E5" s="5"/>
      <c r="F5" s="6"/>
    </row>
    <row r="6" spans="1:8" x14ac:dyDescent="0.25">
      <c r="A6" s="154"/>
      <c r="B6" s="25" t="s">
        <v>98</v>
      </c>
      <c r="C6" s="25" t="s">
        <v>99</v>
      </c>
      <c r="E6" s="5"/>
      <c r="F6" s="6"/>
    </row>
    <row r="7" spans="1:8" s="128" customFormat="1" ht="12.75" x14ac:dyDescent="0.2">
      <c r="A7" s="126" t="s">
        <v>139</v>
      </c>
      <c r="B7" s="127">
        <v>1413749.53</v>
      </c>
      <c r="C7" s="135">
        <v>1366868.13</v>
      </c>
      <c r="E7" s="33"/>
      <c r="F7" s="36"/>
      <c r="G7" s="36"/>
      <c r="H7" s="139"/>
    </row>
    <row r="8" spans="1:8" s="128" customFormat="1" ht="25.5" x14ac:dyDescent="0.2">
      <c r="A8" s="126" t="s">
        <v>113</v>
      </c>
      <c r="B8" s="127">
        <v>116117.7</v>
      </c>
      <c r="C8" s="135">
        <v>109741.6</v>
      </c>
      <c r="E8" s="33"/>
      <c r="F8" s="33"/>
      <c r="G8" s="33"/>
      <c r="H8" s="139"/>
    </row>
    <row r="9" spans="1:8" s="128" customFormat="1" ht="12.75" x14ac:dyDescent="0.25">
      <c r="A9" s="126" t="s">
        <v>140</v>
      </c>
      <c r="B9" s="135">
        <v>690220.34</v>
      </c>
      <c r="C9" s="135">
        <v>668581.35</v>
      </c>
      <c r="E9" s="33"/>
      <c r="F9" s="36"/>
      <c r="G9" s="36"/>
    </row>
    <row r="10" spans="1:8" s="128" customFormat="1" ht="25.5" x14ac:dyDescent="0.2">
      <c r="A10" s="126" t="s">
        <v>129</v>
      </c>
      <c r="B10" s="127">
        <v>217333</v>
      </c>
      <c r="C10" s="135">
        <v>209800.95999999999</v>
      </c>
      <c r="E10" s="33"/>
      <c r="F10" s="36"/>
      <c r="G10" s="36"/>
      <c r="H10" s="139"/>
    </row>
    <row r="11" spans="1:8" s="128" customFormat="1" ht="12.75" x14ac:dyDescent="0.2">
      <c r="A11" s="126" t="s">
        <v>111</v>
      </c>
      <c r="B11" s="127">
        <v>179654.67</v>
      </c>
      <c r="C11" s="135">
        <v>173492.2</v>
      </c>
      <c r="E11" s="33"/>
      <c r="F11" s="36"/>
      <c r="G11" s="36"/>
      <c r="H11" s="139"/>
    </row>
    <row r="12" spans="1:8" s="128" customFormat="1" ht="12.75" x14ac:dyDescent="0.2">
      <c r="A12" s="126" t="s">
        <v>102</v>
      </c>
      <c r="B12" s="127">
        <v>37130.839999999997</v>
      </c>
      <c r="C12" s="135">
        <v>36100.839999999997</v>
      </c>
      <c r="E12" s="33"/>
      <c r="F12" s="36"/>
      <c r="G12" s="36"/>
      <c r="H12" s="139"/>
    </row>
    <row r="13" spans="1:8" s="128" customFormat="1" ht="12.75" x14ac:dyDescent="0.2">
      <c r="A13" s="126" t="s">
        <v>103</v>
      </c>
      <c r="B13" s="127">
        <v>0</v>
      </c>
      <c r="C13" s="135">
        <v>0</v>
      </c>
      <c r="E13" s="33"/>
      <c r="F13" s="33"/>
      <c r="G13" s="33"/>
      <c r="H13" s="139"/>
    </row>
    <row r="14" spans="1:8" s="128" customFormat="1" ht="12.75" x14ac:dyDescent="0.2">
      <c r="A14" s="126" t="s">
        <v>112</v>
      </c>
      <c r="B14" s="127">
        <v>340082.79</v>
      </c>
      <c r="C14" s="135">
        <v>324724.06</v>
      </c>
      <c r="E14" s="33"/>
      <c r="F14" s="36"/>
      <c r="G14" s="36"/>
      <c r="H14" s="139"/>
    </row>
    <row r="15" spans="1:8" s="128" customFormat="1" ht="12.75" x14ac:dyDescent="0.25">
      <c r="A15" s="126" t="s">
        <v>141</v>
      </c>
      <c r="B15" s="135">
        <v>4000</v>
      </c>
      <c r="C15" s="135">
        <v>4000</v>
      </c>
      <c r="E15" s="33"/>
      <c r="F15" s="36"/>
      <c r="G15" s="36"/>
    </row>
    <row r="16" spans="1:8" s="128" customFormat="1" ht="12.75" x14ac:dyDescent="0.25">
      <c r="A16" s="126" t="s">
        <v>114</v>
      </c>
      <c r="B16" s="135">
        <v>388803.11</v>
      </c>
      <c r="C16" s="135">
        <v>372734.82</v>
      </c>
      <c r="E16" s="33"/>
      <c r="F16" s="36"/>
      <c r="G16" s="36"/>
    </row>
    <row r="17" spans="1:8" s="128" customFormat="1" ht="12.75" x14ac:dyDescent="0.25">
      <c r="A17" s="126" t="s">
        <v>142</v>
      </c>
      <c r="B17" s="135">
        <v>92286.45</v>
      </c>
      <c r="C17" s="135">
        <v>88658.15</v>
      </c>
      <c r="E17" s="33"/>
      <c r="F17" s="46"/>
      <c r="G17" s="46"/>
    </row>
    <row r="18" spans="1:8" s="128" customFormat="1" ht="12.75" x14ac:dyDescent="0.2">
      <c r="A18" s="126" t="s">
        <v>115</v>
      </c>
      <c r="B18" s="127">
        <v>0</v>
      </c>
      <c r="C18" s="135">
        <v>0</v>
      </c>
      <c r="E18" s="33"/>
      <c r="F18" s="33"/>
      <c r="G18" s="33"/>
      <c r="H18" s="139"/>
    </row>
    <row r="19" spans="1:8" s="128" customFormat="1" ht="12.75" x14ac:dyDescent="0.25">
      <c r="A19" s="126" t="s">
        <v>372</v>
      </c>
      <c r="B19" s="135">
        <v>54026.6</v>
      </c>
      <c r="C19" s="135">
        <v>51110.79</v>
      </c>
      <c r="E19" s="33"/>
      <c r="F19" s="36"/>
      <c r="G19" s="36"/>
    </row>
    <row r="20" spans="1:8" s="128" customFormat="1" ht="12.75" x14ac:dyDescent="0.25">
      <c r="A20" s="126" t="s">
        <v>143</v>
      </c>
      <c r="B20" s="127">
        <v>0</v>
      </c>
      <c r="C20" s="135">
        <v>114.88</v>
      </c>
      <c r="E20" s="33"/>
      <c r="F20" s="33"/>
      <c r="G20" s="33"/>
    </row>
    <row r="21" spans="1:8" s="128" customFormat="1" ht="25.5" x14ac:dyDescent="0.25">
      <c r="A21" s="126" t="s">
        <v>116</v>
      </c>
      <c r="B21" s="127">
        <v>1199552.06</v>
      </c>
      <c r="C21" s="135">
        <v>1137818.52</v>
      </c>
      <c r="E21" s="33"/>
      <c r="F21" s="33"/>
      <c r="G21" s="33"/>
    </row>
    <row r="22" spans="1:8" s="128" customFormat="1" ht="25.5" x14ac:dyDescent="0.25">
      <c r="A22" s="126" t="s">
        <v>117</v>
      </c>
      <c r="B22" s="127">
        <v>3154062.78</v>
      </c>
      <c r="C22" s="135">
        <v>2950504.89</v>
      </c>
      <c r="E22" s="33"/>
      <c r="F22" s="33"/>
      <c r="G22" s="33"/>
    </row>
    <row r="23" spans="1:8" s="128" customFormat="1" ht="12.75" x14ac:dyDescent="0.25">
      <c r="A23" s="126" t="s">
        <v>118</v>
      </c>
      <c r="B23" s="135">
        <v>66621.429999999993</v>
      </c>
      <c r="C23" s="135">
        <v>64640.52</v>
      </c>
      <c r="E23" s="33"/>
      <c r="F23" s="46"/>
      <c r="G23" s="46"/>
    </row>
    <row r="24" spans="1:8" s="128" customFormat="1" ht="12.75" x14ac:dyDescent="0.2">
      <c r="A24" s="126" t="s">
        <v>119</v>
      </c>
      <c r="B24" s="127">
        <v>186757.73</v>
      </c>
      <c r="C24" s="135">
        <v>176433.05</v>
      </c>
      <c r="E24" s="33"/>
      <c r="F24" s="46"/>
      <c r="G24" s="46"/>
      <c r="H24" s="139"/>
    </row>
    <row r="25" spans="1:8" s="128" customFormat="1" ht="12.75" x14ac:dyDescent="0.25">
      <c r="A25" s="126" t="s">
        <v>120</v>
      </c>
      <c r="B25" s="135">
        <v>70508</v>
      </c>
      <c r="C25" s="135">
        <v>70508</v>
      </c>
      <c r="E25" s="33"/>
      <c r="F25" s="33"/>
      <c r="G25" s="46"/>
    </row>
    <row r="26" spans="1:8" s="128" customFormat="1" ht="12.75" x14ac:dyDescent="0.2">
      <c r="A26" s="126" t="s">
        <v>180</v>
      </c>
      <c r="B26" s="127">
        <v>57069</v>
      </c>
      <c r="C26" s="135">
        <v>43966.09</v>
      </c>
      <c r="E26" s="33"/>
      <c r="F26" s="140"/>
      <c r="G26" s="140"/>
      <c r="H26" s="139"/>
    </row>
    <row r="27" spans="1:8" s="128" customFormat="1" ht="12.75" x14ac:dyDescent="0.2">
      <c r="A27" s="126" t="s">
        <v>100</v>
      </c>
      <c r="B27" s="127">
        <v>133095</v>
      </c>
      <c r="C27" s="135">
        <v>100205</v>
      </c>
      <c r="E27" s="33"/>
      <c r="F27" s="141"/>
      <c r="G27" s="141"/>
      <c r="H27" s="139"/>
    </row>
    <row r="28" spans="1:8" x14ac:dyDescent="0.25">
      <c r="A28" s="17" t="s">
        <v>144</v>
      </c>
      <c r="B28" s="28">
        <f>SUM(B7:B27)</f>
        <v>8401071.0299999993</v>
      </c>
      <c r="C28" s="28">
        <f>SUM(C7:C27)</f>
        <v>7950003.8499999987</v>
      </c>
      <c r="E28" s="34"/>
      <c r="F28" s="47"/>
      <c r="G28" s="47"/>
    </row>
    <row r="29" spans="1:8" ht="15" x14ac:dyDescent="0.25">
      <c r="B29" s="18"/>
      <c r="C29" s="18"/>
    </row>
    <row r="30" spans="1:8" x14ac:dyDescent="0.25">
      <c r="A30" s="25" t="s">
        <v>110</v>
      </c>
      <c r="B30" s="26" t="s">
        <v>146</v>
      </c>
    </row>
    <row r="31" spans="1:8" s="128" customFormat="1" ht="12.75" x14ac:dyDescent="0.2">
      <c r="A31" s="126" t="s">
        <v>147</v>
      </c>
      <c r="B31" s="127">
        <f>SUM(B32:B40)</f>
        <v>1498180.4500000002</v>
      </c>
      <c r="E31" s="33"/>
      <c r="F31" s="138"/>
      <c r="G31" s="139"/>
      <c r="H31" s="139"/>
    </row>
    <row r="32" spans="1:8" s="128" customFormat="1" ht="12.75" x14ac:dyDescent="0.2">
      <c r="A32" s="129" t="s">
        <v>121</v>
      </c>
      <c r="B32" s="130">
        <v>233533.92</v>
      </c>
      <c r="E32" s="33"/>
      <c r="F32" s="46"/>
      <c r="G32" s="139"/>
      <c r="H32" s="139"/>
    </row>
    <row r="33" spans="1:8" s="128" customFormat="1" ht="12.75" x14ac:dyDescent="0.2">
      <c r="A33" s="129" t="s">
        <v>122</v>
      </c>
      <c r="B33" s="130">
        <v>216073.44</v>
      </c>
      <c r="E33" s="33"/>
      <c r="F33" s="36"/>
      <c r="G33" s="139"/>
      <c r="H33" s="139"/>
    </row>
    <row r="34" spans="1:8" s="128" customFormat="1" ht="25.5" x14ac:dyDescent="0.2">
      <c r="A34" s="129" t="s">
        <v>123</v>
      </c>
      <c r="B34" s="130">
        <v>228623.16</v>
      </c>
      <c r="E34" s="33"/>
      <c r="F34" s="33"/>
      <c r="G34" s="139"/>
      <c r="H34" s="139"/>
    </row>
    <row r="35" spans="1:8" s="128" customFormat="1" ht="25.5" x14ac:dyDescent="0.2">
      <c r="A35" s="129" t="s">
        <v>124</v>
      </c>
      <c r="B35" s="130">
        <v>28373.279999999999</v>
      </c>
      <c r="E35" s="33"/>
      <c r="F35" s="33"/>
      <c r="G35" s="139"/>
      <c r="H35" s="139"/>
    </row>
    <row r="36" spans="1:8" s="128" customFormat="1" ht="12.75" x14ac:dyDescent="0.2">
      <c r="A36" s="129" t="s">
        <v>125</v>
      </c>
      <c r="B36" s="130">
        <v>8730.24</v>
      </c>
      <c r="E36" s="33"/>
      <c r="F36" s="36"/>
      <c r="G36" s="139"/>
      <c r="H36" s="139"/>
    </row>
    <row r="37" spans="1:8" s="128" customFormat="1" ht="12.75" x14ac:dyDescent="0.2">
      <c r="A37" s="129" t="s">
        <v>126</v>
      </c>
      <c r="B37" s="130">
        <v>63593.88</v>
      </c>
      <c r="E37" s="33"/>
      <c r="F37" s="36"/>
      <c r="G37" s="139"/>
      <c r="H37" s="139"/>
    </row>
    <row r="38" spans="1:8" s="128" customFormat="1" ht="12.75" x14ac:dyDescent="0.2">
      <c r="A38" s="129" t="s">
        <v>127</v>
      </c>
      <c r="B38" s="130">
        <v>647742.67000000004</v>
      </c>
      <c r="E38" s="33"/>
      <c r="F38" s="36"/>
      <c r="G38" s="139"/>
      <c r="H38" s="139"/>
    </row>
    <row r="39" spans="1:8" s="128" customFormat="1" ht="12.75" x14ac:dyDescent="0.2">
      <c r="A39" s="129" t="s">
        <v>128</v>
      </c>
      <c r="B39" s="130">
        <v>53746.559999999998</v>
      </c>
      <c r="E39" s="33"/>
      <c r="F39" s="36"/>
      <c r="G39" s="139"/>
      <c r="H39" s="139"/>
    </row>
    <row r="40" spans="1:8" s="128" customFormat="1" ht="25.5" x14ac:dyDescent="0.2">
      <c r="A40" s="129" t="s">
        <v>131</v>
      </c>
      <c r="B40" s="130">
        <v>17763.3</v>
      </c>
      <c r="E40" s="33"/>
      <c r="F40" s="46"/>
      <c r="G40" s="139"/>
      <c r="H40" s="139"/>
    </row>
    <row r="41" spans="1:8" s="128" customFormat="1" ht="12.75" x14ac:dyDescent="0.2">
      <c r="A41" s="126" t="s">
        <v>148</v>
      </c>
      <c r="B41" s="127">
        <v>495399</v>
      </c>
      <c r="E41" s="33"/>
      <c r="F41" s="36"/>
      <c r="G41" s="139"/>
      <c r="H41" s="139"/>
    </row>
    <row r="42" spans="1:8" s="128" customFormat="1" ht="25.5" x14ac:dyDescent="0.2">
      <c r="A42" s="126" t="s">
        <v>101</v>
      </c>
      <c r="B42" s="127">
        <v>217164.72</v>
      </c>
      <c r="E42" s="33"/>
      <c r="F42" s="46"/>
      <c r="G42" s="139"/>
      <c r="H42" s="139"/>
    </row>
    <row r="43" spans="1:8" s="128" customFormat="1" ht="12.75" x14ac:dyDescent="0.2">
      <c r="A43" s="126" t="s">
        <v>130</v>
      </c>
      <c r="B43" s="127">
        <v>179515.56</v>
      </c>
      <c r="E43" s="33"/>
      <c r="F43" s="46"/>
      <c r="G43" s="139"/>
      <c r="H43" s="139"/>
    </row>
    <row r="44" spans="1:8" s="128" customFormat="1" ht="12.75" x14ac:dyDescent="0.2">
      <c r="A44" s="126" t="s">
        <v>336</v>
      </c>
      <c r="B44" s="127">
        <v>37114.199999999997</v>
      </c>
      <c r="E44" s="33"/>
      <c r="F44" s="46"/>
      <c r="G44" s="139"/>
      <c r="H44" s="139"/>
    </row>
    <row r="45" spans="1:8" s="128" customFormat="1" ht="12.75" x14ac:dyDescent="0.2">
      <c r="A45" s="126" t="s">
        <v>337</v>
      </c>
      <c r="B45" s="127">
        <v>0</v>
      </c>
      <c r="E45" s="33"/>
      <c r="F45" s="33"/>
      <c r="G45" s="139"/>
      <c r="H45" s="139"/>
    </row>
    <row r="46" spans="1:8" s="128" customFormat="1" ht="12.75" x14ac:dyDescent="0.2">
      <c r="A46" s="126" t="s">
        <v>338</v>
      </c>
      <c r="B46" s="127">
        <v>325770.07</v>
      </c>
      <c r="E46" s="33"/>
      <c r="F46" s="36"/>
      <c r="G46" s="139"/>
      <c r="H46" s="139"/>
    </row>
    <row r="47" spans="1:8" s="128" customFormat="1" ht="12.75" x14ac:dyDescent="0.2">
      <c r="A47" s="126" t="s">
        <v>104</v>
      </c>
      <c r="B47" s="127">
        <v>5015.6000000000004</v>
      </c>
      <c r="E47" s="33"/>
      <c r="F47" s="36"/>
      <c r="G47" s="139"/>
      <c r="H47" s="139"/>
    </row>
    <row r="48" spans="1:8" s="128" customFormat="1" ht="12.75" x14ac:dyDescent="0.2">
      <c r="A48" s="126" t="s">
        <v>339</v>
      </c>
      <c r="B48" s="127">
        <v>388495.68</v>
      </c>
      <c r="E48" s="33"/>
      <c r="F48" s="46"/>
      <c r="G48" s="139"/>
      <c r="H48" s="139"/>
    </row>
    <row r="49" spans="1:8" s="128" customFormat="1" ht="12.75" x14ac:dyDescent="0.2">
      <c r="A49" s="126" t="s">
        <v>340</v>
      </c>
      <c r="B49" s="127">
        <v>92286.45</v>
      </c>
      <c r="E49" s="33"/>
      <c r="F49" s="36"/>
      <c r="G49" s="139"/>
      <c r="H49" s="139"/>
    </row>
    <row r="50" spans="1:8" s="128" customFormat="1" ht="12.75" x14ac:dyDescent="0.2">
      <c r="A50" s="131" t="s">
        <v>341</v>
      </c>
      <c r="B50" s="127">
        <v>0</v>
      </c>
      <c r="E50" s="33"/>
      <c r="F50" s="33"/>
      <c r="G50" s="139"/>
      <c r="H50" s="139"/>
    </row>
    <row r="51" spans="1:8" s="128" customFormat="1" ht="12.75" x14ac:dyDescent="0.2">
      <c r="A51" s="126" t="s">
        <v>371</v>
      </c>
      <c r="B51" s="127">
        <v>54018.41</v>
      </c>
      <c r="E51" s="33"/>
      <c r="F51" s="33"/>
      <c r="G51" s="139"/>
      <c r="H51" s="139"/>
    </row>
    <row r="52" spans="1:8" s="128" customFormat="1" ht="12.75" x14ac:dyDescent="0.2">
      <c r="A52" s="131" t="s">
        <v>343</v>
      </c>
      <c r="B52" s="132">
        <v>0</v>
      </c>
      <c r="E52" s="33"/>
      <c r="F52" s="33"/>
      <c r="G52" s="139"/>
      <c r="H52" s="139"/>
    </row>
    <row r="53" spans="1:8" s="128" customFormat="1" ht="25.5" x14ac:dyDescent="0.2">
      <c r="A53" s="126" t="s">
        <v>346</v>
      </c>
      <c r="B53" s="127">
        <v>1384648.11</v>
      </c>
      <c r="E53" s="33"/>
      <c r="F53" s="33"/>
      <c r="G53" s="139"/>
      <c r="H53" s="139"/>
    </row>
    <row r="54" spans="1:8" s="128" customFormat="1" ht="12.75" x14ac:dyDescent="0.25">
      <c r="A54" s="133" t="s">
        <v>134</v>
      </c>
      <c r="B54" s="130">
        <v>24165.23</v>
      </c>
      <c r="E54" s="33"/>
      <c r="F54" s="33"/>
    </row>
    <row r="55" spans="1:8" s="128" customFormat="1" ht="12.75" x14ac:dyDescent="0.2">
      <c r="A55" s="133" t="s">
        <v>181</v>
      </c>
      <c r="B55" s="130">
        <v>41574.78</v>
      </c>
      <c r="F55" s="140"/>
      <c r="H55" s="139"/>
    </row>
    <row r="56" spans="1:8" s="128" customFormat="1" ht="12.75" x14ac:dyDescent="0.2">
      <c r="A56" s="126" t="s">
        <v>344</v>
      </c>
      <c r="B56" s="127">
        <v>3094608.86</v>
      </c>
      <c r="E56" s="33"/>
      <c r="F56" s="33"/>
      <c r="H56" s="139"/>
    </row>
    <row r="57" spans="1:8" s="128" customFormat="1" ht="12.75" x14ac:dyDescent="0.2">
      <c r="A57" s="133" t="s">
        <v>135</v>
      </c>
      <c r="B57" s="130">
        <v>50377.69</v>
      </c>
      <c r="F57" s="33"/>
      <c r="G57" s="139"/>
      <c r="H57" s="139"/>
    </row>
    <row r="58" spans="1:8" s="128" customFormat="1" ht="12.75" x14ac:dyDescent="0.2">
      <c r="A58" s="126" t="s">
        <v>345</v>
      </c>
      <c r="B58" s="127">
        <v>165266.4</v>
      </c>
      <c r="E58" s="33"/>
      <c r="F58" s="33"/>
      <c r="G58" s="139"/>
      <c r="H58" s="139"/>
    </row>
    <row r="59" spans="1:8" s="128" customFormat="1" ht="12.75" x14ac:dyDescent="0.2">
      <c r="A59" s="131" t="s">
        <v>107</v>
      </c>
      <c r="B59" s="132">
        <v>0</v>
      </c>
      <c r="E59" s="33"/>
      <c r="F59" s="33"/>
      <c r="H59" s="139"/>
    </row>
    <row r="60" spans="1:8" s="128" customFormat="1" ht="12.75" x14ac:dyDescent="0.2">
      <c r="A60" s="126" t="s">
        <v>108</v>
      </c>
      <c r="B60" s="127">
        <v>43341.64</v>
      </c>
      <c r="E60" s="33"/>
      <c r="F60" s="36"/>
      <c r="G60" s="139"/>
      <c r="H60" s="139"/>
    </row>
    <row r="61" spans="1:8" s="128" customFormat="1" ht="12.75" x14ac:dyDescent="0.2">
      <c r="A61" s="131" t="s">
        <v>109</v>
      </c>
      <c r="B61" s="127">
        <v>133095</v>
      </c>
      <c r="E61" s="33"/>
      <c r="F61" s="141"/>
      <c r="G61" s="139"/>
      <c r="H61" s="139"/>
    </row>
    <row r="62" spans="1:8" s="128" customFormat="1" ht="25.5" x14ac:dyDescent="0.2">
      <c r="A62" s="126" t="s">
        <v>185</v>
      </c>
      <c r="B62" s="134">
        <v>0</v>
      </c>
      <c r="E62" s="33"/>
      <c r="F62" s="33"/>
      <c r="H62" s="139"/>
    </row>
    <row r="63" spans="1:8" x14ac:dyDescent="0.25">
      <c r="A63" s="17" t="s">
        <v>149</v>
      </c>
      <c r="B63" s="27">
        <f>B31+B41+B42+B43+B46+B44+B45+B47+B49+B48+B51+B58+B53+B50+B56+B52+B59+B60+B61+B62</f>
        <v>8113920.1500000013</v>
      </c>
      <c r="E63" s="40"/>
      <c r="F63" s="48"/>
    </row>
    <row r="64" spans="1:8" ht="4.5" customHeight="1" x14ac:dyDescent="0.25">
      <c r="B64" s="2"/>
      <c r="E64" s="40"/>
      <c r="F64" s="48"/>
    </row>
    <row r="65" spans="1:2" x14ac:dyDescent="0.25">
      <c r="A65" s="17" t="s">
        <v>137</v>
      </c>
      <c r="B65" s="27">
        <f>C28-B63</f>
        <v>-163916.30000000261</v>
      </c>
    </row>
  </sheetData>
  <mergeCells count="4">
    <mergeCell ref="A1:C1"/>
    <mergeCell ref="A3:C3"/>
    <mergeCell ref="A5:A6"/>
    <mergeCell ref="B5:C5"/>
  </mergeCells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scale="80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zoomScaleNormal="100" workbookViewId="0">
      <pane ySplit="3" topLeftCell="A4" activePane="bottomLeft" state="frozen"/>
      <selection sqref="A1:C1"/>
      <selection pane="bottomLeft" sqref="A1:C1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155" t="s">
        <v>97</v>
      </c>
      <c r="B1" s="155"/>
      <c r="C1" s="155"/>
      <c r="D1" s="16"/>
      <c r="E1" s="21"/>
      <c r="F1" s="21"/>
    </row>
    <row r="2" spans="1:8" ht="6.75" customHeight="1" thickBot="1" x14ac:dyDescent="0.3"/>
    <row r="3" spans="1:8" ht="24.75" customHeight="1" thickBot="1" x14ac:dyDescent="0.3">
      <c r="A3" s="159" t="s">
        <v>51</v>
      </c>
      <c r="B3" s="159"/>
      <c r="C3" s="159"/>
      <c r="D3" s="23"/>
      <c r="E3" s="1" t="s">
        <v>91</v>
      </c>
      <c r="F3" s="20"/>
    </row>
    <row r="4" spans="1:8" ht="6" customHeight="1" x14ac:dyDescent="0.25"/>
    <row r="5" spans="1:8" x14ac:dyDescent="0.25">
      <c r="A5" s="153" t="s">
        <v>110</v>
      </c>
      <c r="B5" s="157" t="s">
        <v>145</v>
      </c>
      <c r="C5" s="158"/>
      <c r="E5" s="5"/>
      <c r="F5" s="6"/>
    </row>
    <row r="6" spans="1:8" x14ac:dyDescent="0.25">
      <c r="A6" s="154"/>
      <c r="B6" s="25" t="s">
        <v>98</v>
      </c>
      <c r="C6" s="25" t="s">
        <v>99</v>
      </c>
      <c r="E6" s="5"/>
      <c r="F6" s="6"/>
    </row>
    <row r="7" spans="1:8" s="128" customFormat="1" ht="12.75" x14ac:dyDescent="0.2">
      <c r="A7" s="126" t="s">
        <v>139</v>
      </c>
      <c r="B7" s="127">
        <v>3748885.74</v>
      </c>
      <c r="C7" s="135">
        <v>3703939.1</v>
      </c>
      <c r="E7" s="33"/>
      <c r="F7" s="36"/>
      <c r="G7" s="36"/>
      <c r="H7" s="139"/>
    </row>
    <row r="8" spans="1:8" s="128" customFormat="1" ht="25.5" x14ac:dyDescent="0.2">
      <c r="A8" s="126" t="s">
        <v>113</v>
      </c>
      <c r="B8" s="127">
        <v>873464.59</v>
      </c>
      <c r="C8" s="135">
        <v>831511.49</v>
      </c>
      <c r="E8" s="33"/>
      <c r="F8" s="33"/>
      <c r="G8" s="33"/>
      <c r="H8" s="139"/>
    </row>
    <row r="9" spans="1:8" s="128" customFormat="1" ht="12.75" x14ac:dyDescent="0.25">
      <c r="A9" s="126" t="s">
        <v>140</v>
      </c>
      <c r="B9" s="135">
        <v>1830279.12</v>
      </c>
      <c r="C9" s="135">
        <v>1812911.65</v>
      </c>
      <c r="E9" s="33"/>
      <c r="F9" s="36"/>
      <c r="G9" s="36"/>
    </row>
    <row r="10" spans="1:8" s="128" customFormat="1" ht="25.5" x14ac:dyDescent="0.2">
      <c r="A10" s="126" t="s">
        <v>129</v>
      </c>
      <c r="B10" s="127">
        <v>576306.06000000006</v>
      </c>
      <c r="C10" s="135">
        <v>568392.41</v>
      </c>
      <c r="E10" s="33"/>
      <c r="F10" s="36"/>
      <c r="G10" s="36"/>
      <c r="H10" s="139"/>
    </row>
    <row r="11" spans="1:8" s="128" customFormat="1" ht="12.75" x14ac:dyDescent="0.2">
      <c r="A11" s="126" t="s">
        <v>111</v>
      </c>
      <c r="B11" s="127">
        <v>0</v>
      </c>
      <c r="C11" s="135">
        <v>0</v>
      </c>
      <c r="E11" s="33"/>
      <c r="F11" s="33"/>
      <c r="G11" s="33"/>
      <c r="H11" s="139"/>
    </row>
    <row r="12" spans="1:8" s="128" customFormat="1" ht="12.75" x14ac:dyDescent="0.2">
      <c r="A12" s="126" t="s">
        <v>102</v>
      </c>
      <c r="B12" s="127">
        <v>98464.8</v>
      </c>
      <c r="C12" s="135">
        <v>96960.84</v>
      </c>
      <c r="E12" s="33"/>
      <c r="F12" s="36"/>
      <c r="G12" s="36"/>
      <c r="H12" s="139"/>
    </row>
    <row r="13" spans="1:8" s="128" customFormat="1" ht="12.75" x14ac:dyDescent="0.2">
      <c r="A13" s="126" t="s">
        <v>103</v>
      </c>
      <c r="B13" s="127">
        <v>107152.62</v>
      </c>
      <c r="C13" s="135">
        <v>106503.89</v>
      </c>
      <c r="E13" s="33"/>
      <c r="F13" s="36"/>
      <c r="G13" s="36"/>
      <c r="H13" s="139"/>
    </row>
    <row r="14" spans="1:8" s="128" customFormat="1" ht="12.75" x14ac:dyDescent="0.2">
      <c r="A14" s="126" t="s">
        <v>112</v>
      </c>
      <c r="B14" s="127">
        <v>1009304.87</v>
      </c>
      <c r="C14" s="135">
        <v>974037.09</v>
      </c>
      <c r="E14" s="33"/>
      <c r="F14" s="36"/>
      <c r="G14" s="36"/>
      <c r="H14" s="139"/>
    </row>
    <row r="15" spans="1:8" s="128" customFormat="1" ht="12.75" x14ac:dyDescent="0.25">
      <c r="A15" s="126" t="s">
        <v>141</v>
      </c>
      <c r="B15" s="135">
        <v>0</v>
      </c>
      <c r="C15" s="135">
        <v>0</v>
      </c>
      <c r="E15" s="33"/>
      <c r="F15" s="33"/>
      <c r="G15" s="33"/>
    </row>
    <row r="16" spans="1:8" s="128" customFormat="1" ht="12.75" x14ac:dyDescent="0.25">
      <c r="A16" s="126" t="s">
        <v>114</v>
      </c>
      <c r="B16" s="135">
        <v>1030982.44</v>
      </c>
      <c r="C16" s="135">
        <v>1007686.44</v>
      </c>
      <c r="E16" s="33"/>
      <c r="F16" s="36"/>
      <c r="G16" s="36"/>
    </row>
    <row r="17" spans="1:8" s="128" customFormat="1" ht="12.75" x14ac:dyDescent="0.25">
      <c r="A17" s="126" t="s">
        <v>142</v>
      </c>
      <c r="B17" s="135">
        <v>0</v>
      </c>
      <c r="C17" s="135">
        <v>0</v>
      </c>
      <c r="E17" s="33"/>
      <c r="F17" s="46"/>
      <c r="G17" s="46"/>
    </row>
    <row r="18" spans="1:8" s="128" customFormat="1" ht="12.75" x14ac:dyDescent="0.2">
      <c r="A18" s="126" t="s">
        <v>115</v>
      </c>
      <c r="B18" s="127">
        <v>0</v>
      </c>
      <c r="C18" s="135">
        <v>5315.53</v>
      </c>
      <c r="E18" s="33"/>
      <c r="F18" s="33"/>
      <c r="G18" s="36"/>
      <c r="H18" s="139"/>
    </row>
    <row r="19" spans="1:8" s="128" customFormat="1" ht="12.75" x14ac:dyDescent="0.25">
      <c r="A19" s="126" t="s">
        <v>372</v>
      </c>
      <c r="B19" s="135">
        <v>647644.93999999994</v>
      </c>
      <c r="C19" s="135">
        <v>635266.64</v>
      </c>
      <c r="E19" s="33"/>
      <c r="F19" s="36"/>
      <c r="G19" s="36"/>
    </row>
    <row r="20" spans="1:8" s="128" customFormat="1" ht="12.75" x14ac:dyDescent="0.25">
      <c r="A20" s="126" t="s">
        <v>143</v>
      </c>
      <c r="B20" s="127">
        <v>0</v>
      </c>
      <c r="C20" s="135">
        <v>0</v>
      </c>
      <c r="E20" s="33"/>
      <c r="F20" s="33"/>
      <c r="G20" s="33"/>
    </row>
    <row r="21" spans="1:8" s="128" customFormat="1" ht="25.5" x14ac:dyDescent="0.25">
      <c r="A21" s="126" t="s">
        <v>116</v>
      </c>
      <c r="B21" s="127">
        <v>2855887.33</v>
      </c>
      <c r="C21" s="135">
        <v>2706739.52</v>
      </c>
      <c r="E21" s="33"/>
      <c r="F21" s="33"/>
      <c r="G21" s="33"/>
    </row>
    <row r="22" spans="1:8" s="128" customFormat="1" ht="25.5" x14ac:dyDescent="0.25">
      <c r="A22" s="126" t="s">
        <v>117</v>
      </c>
      <c r="B22" s="127">
        <v>9054008.0800000001</v>
      </c>
      <c r="C22" s="135">
        <v>8827292.0199999996</v>
      </c>
      <c r="E22" s="33"/>
      <c r="F22" s="33"/>
      <c r="G22" s="33"/>
    </row>
    <row r="23" spans="1:8" s="128" customFormat="1" ht="12.75" x14ac:dyDescent="0.25">
      <c r="A23" s="126" t="s">
        <v>118</v>
      </c>
      <c r="B23" s="135">
        <v>194035.32</v>
      </c>
      <c r="C23" s="135">
        <v>192564.32</v>
      </c>
      <c r="E23" s="33"/>
      <c r="F23" s="46"/>
      <c r="G23" s="46"/>
    </row>
    <row r="24" spans="1:8" s="128" customFormat="1" ht="12.75" x14ac:dyDescent="0.2">
      <c r="A24" s="126" t="s">
        <v>119</v>
      </c>
      <c r="B24" s="127">
        <v>173864.91</v>
      </c>
      <c r="C24" s="135">
        <v>213771.51999999999</v>
      </c>
      <c r="E24" s="33"/>
      <c r="F24" s="46"/>
      <c r="G24" s="46"/>
      <c r="H24" s="139"/>
    </row>
    <row r="25" spans="1:8" s="128" customFormat="1" ht="12.75" x14ac:dyDescent="0.25">
      <c r="A25" s="126" t="s">
        <v>120</v>
      </c>
      <c r="B25" s="135">
        <v>21626.13</v>
      </c>
      <c r="C25" s="135">
        <v>21626.13</v>
      </c>
      <c r="E25" s="33"/>
      <c r="F25" s="33"/>
      <c r="G25" s="46"/>
    </row>
    <row r="26" spans="1:8" s="128" customFormat="1" ht="12.75" x14ac:dyDescent="0.2">
      <c r="A26" s="126" t="s">
        <v>180</v>
      </c>
      <c r="B26" s="127">
        <v>0</v>
      </c>
      <c r="C26" s="135">
        <v>0</v>
      </c>
      <c r="E26" s="33"/>
      <c r="F26" s="140"/>
      <c r="G26" s="140"/>
      <c r="H26" s="139"/>
    </row>
    <row r="27" spans="1:8" s="128" customFormat="1" ht="12.75" x14ac:dyDescent="0.2">
      <c r="A27" s="126" t="s">
        <v>100</v>
      </c>
      <c r="B27" s="127">
        <v>281600.08</v>
      </c>
      <c r="C27" s="135">
        <v>239925.04</v>
      </c>
      <c r="E27" s="33"/>
      <c r="F27" s="141"/>
      <c r="G27" s="141"/>
      <c r="H27" s="139"/>
    </row>
    <row r="28" spans="1:8" x14ac:dyDescent="0.25">
      <c r="A28" s="17" t="s">
        <v>144</v>
      </c>
      <c r="B28" s="28">
        <f>SUM(B7:B27)</f>
        <v>22503507.029999997</v>
      </c>
      <c r="C28" s="28">
        <f>SUM(C7:C27)</f>
        <v>21944443.629999995</v>
      </c>
      <c r="E28" s="34"/>
      <c r="F28" s="47"/>
      <c r="G28" s="47"/>
    </row>
    <row r="29" spans="1:8" ht="15" x14ac:dyDescent="0.25">
      <c r="B29" s="18"/>
      <c r="C29" s="18"/>
    </row>
    <row r="30" spans="1:8" x14ac:dyDescent="0.25">
      <c r="A30" s="25" t="s">
        <v>110</v>
      </c>
      <c r="B30" s="26" t="s">
        <v>146</v>
      </c>
    </row>
    <row r="31" spans="1:8" s="128" customFormat="1" ht="12.75" x14ac:dyDescent="0.2">
      <c r="A31" s="126" t="s">
        <v>147</v>
      </c>
      <c r="B31" s="127">
        <f>SUM(B32:B40)</f>
        <v>4095649.73</v>
      </c>
      <c r="E31" s="33"/>
      <c r="F31" s="138"/>
      <c r="G31" s="139"/>
      <c r="H31" s="139"/>
    </row>
    <row r="32" spans="1:8" s="128" customFormat="1" ht="12.75" x14ac:dyDescent="0.2">
      <c r="A32" s="129" t="s">
        <v>121</v>
      </c>
      <c r="B32" s="130">
        <v>619735.43999999994</v>
      </c>
      <c r="E32" s="33"/>
      <c r="F32" s="46"/>
      <c r="G32" s="139"/>
      <c r="H32" s="139"/>
    </row>
    <row r="33" spans="1:8" s="128" customFormat="1" ht="12.75" x14ac:dyDescent="0.2">
      <c r="A33" s="129" t="s">
        <v>122</v>
      </c>
      <c r="B33" s="130">
        <v>573400.07999999996</v>
      </c>
      <c r="E33" s="33"/>
      <c r="F33" s="36"/>
      <c r="G33" s="139"/>
      <c r="H33" s="139"/>
    </row>
    <row r="34" spans="1:8" s="128" customFormat="1" ht="25.5" x14ac:dyDescent="0.2">
      <c r="A34" s="129" t="s">
        <v>123</v>
      </c>
      <c r="B34" s="130">
        <v>606703.62</v>
      </c>
      <c r="E34" s="33"/>
      <c r="F34" s="33"/>
      <c r="G34" s="139"/>
      <c r="H34" s="139"/>
    </row>
    <row r="35" spans="1:8" s="128" customFormat="1" ht="25.5" x14ac:dyDescent="0.2">
      <c r="A35" s="129" t="s">
        <v>124</v>
      </c>
      <c r="B35" s="130">
        <v>75294.960000000006</v>
      </c>
      <c r="E35" s="33"/>
      <c r="F35" s="33"/>
      <c r="G35" s="139"/>
      <c r="H35" s="139"/>
    </row>
    <row r="36" spans="1:8" s="128" customFormat="1" ht="12.75" x14ac:dyDescent="0.2">
      <c r="A36" s="129" t="s">
        <v>125</v>
      </c>
      <c r="B36" s="130">
        <v>23167.68</v>
      </c>
      <c r="E36" s="33"/>
      <c r="F36" s="36"/>
      <c r="G36" s="139"/>
      <c r="H36" s="139"/>
    </row>
    <row r="37" spans="1:8" s="128" customFormat="1" ht="12.75" x14ac:dyDescent="0.2">
      <c r="A37" s="129" t="s">
        <v>126</v>
      </c>
      <c r="B37" s="130">
        <v>161255.91</v>
      </c>
      <c r="E37" s="33"/>
      <c r="F37" s="36"/>
      <c r="G37" s="139"/>
      <c r="H37" s="139"/>
    </row>
    <row r="38" spans="1:8" s="128" customFormat="1" ht="12.75" x14ac:dyDescent="0.2">
      <c r="A38" s="129" t="s">
        <v>127</v>
      </c>
      <c r="B38" s="130">
        <v>1755440.72</v>
      </c>
      <c r="E38" s="33"/>
      <c r="F38" s="36"/>
      <c r="G38" s="139"/>
      <c r="H38" s="139"/>
    </row>
    <row r="39" spans="1:8" s="128" customFormat="1" ht="12.75" x14ac:dyDescent="0.2">
      <c r="A39" s="129" t="s">
        <v>128</v>
      </c>
      <c r="B39" s="130">
        <v>0</v>
      </c>
      <c r="E39" s="33"/>
      <c r="F39" s="33"/>
      <c r="G39" s="139"/>
      <c r="H39" s="139"/>
    </row>
    <row r="40" spans="1:8" s="128" customFormat="1" ht="25.5" x14ac:dyDescent="0.2">
      <c r="A40" s="129" t="s">
        <v>131</v>
      </c>
      <c r="B40" s="130">
        <v>280651.32</v>
      </c>
      <c r="E40" s="33"/>
      <c r="F40" s="46"/>
      <c r="G40" s="139"/>
      <c r="H40" s="139"/>
    </row>
    <row r="41" spans="1:8" s="128" customFormat="1" ht="12.75" x14ac:dyDescent="0.2">
      <c r="A41" s="126" t="s">
        <v>148</v>
      </c>
      <c r="B41" s="127">
        <v>883438</v>
      </c>
      <c r="E41" s="33"/>
      <c r="F41" s="36"/>
      <c r="G41" s="139"/>
      <c r="H41" s="139"/>
    </row>
    <row r="42" spans="1:8" s="128" customFormat="1" ht="25.5" x14ac:dyDescent="0.2">
      <c r="A42" s="126" t="s">
        <v>101</v>
      </c>
      <c r="B42" s="127">
        <v>576296.04</v>
      </c>
      <c r="E42" s="33"/>
      <c r="F42" s="46"/>
      <c r="G42" s="139"/>
      <c r="H42" s="139"/>
    </row>
    <row r="43" spans="1:8" s="128" customFormat="1" ht="12.75" x14ac:dyDescent="0.2">
      <c r="A43" s="126" t="s">
        <v>130</v>
      </c>
      <c r="B43" s="127">
        <v>0</v>
      </c>
      <c r="E43" s="33"/>
      <c r="F43" s="46"/>
      <c r="G43" s="139"/>
      <c r="H43" s="139"/>
    </row>
    <row r="44" spans="1:8" s="128" customFormat="1" ht="12.75" x14ac:dyDescent="0.2">
      <c r="A44" s="126" t="s">
        <v>336</v>
      </c>
      <c r="B44" s="127">
        <v>98462.64</v>
      </c>
      <c r="E44" s="33"/>
      <c r="F44" s="46"/>
      <c r="G44" s="139"/>
      <c r="H44" s="139"/>
    </row>
    <row r="45" spans="1:8" s="128" customFormat="1" ht="12.75" x14ac:dyDescent="0.2">
      <c r="A45" s="126" t="s">
        <v>337</v>
      </c>
      <c r="B45" s="127">
        <v>184030.32</v>
      </c>
      <c r="E45" s="33"/>
      <c r="F45" s="36"/>
      <c r="G45" s="139"/>
      <c r="H45" s="139"/>
    </row>
    <row r="46" spans="1:8" s="128" customFormat="1" ht="12.75" x14ac:dyDescent="0.2">
      <c r="A46" s="126" t="s">
        <v>338</v>
      </c>
      <c r="B46" s="127">
        <v>938251.99</v>
      </c>
      <c r="E46" s="33"/>
      <c r="F46" s="36"/>
      <c r="G46" s="139"/>
      <c r="H46" s="139"/>
    </row>
    <row r="47" spans="1:8" s="128" customFormat="1" ht="12.75" x14ac:dyDescent="0.2">
      <c r="A47" s="126" t="s">
        <v>104</v>
      </c>
      <c r="B47" s="127">
        <v>0</v>
      </c>
      <c r="E47" s="33"/>
      <c r="F47" s="33"/>
      <c r="G47" s="139"/>
      <c r="H47" s="139"/>
    </row>
    <row r="48" spans="1:8" s="128" customFormat="1" ht="12.75" x14ac:dyDescent="0.2">
      <c r="A48" s="126" t="s">
        <v>339</v>
      </c>
      <c r="B48" s="127">
        <v>1030961.76</v>
      </c>
      <c r="E48" s="33"/>
      <c r="F48" s="46"/>
      <c r="G48" s="139"/>
      <c r="H48" s="139"/>
    </row>
    <row r="49" spans="1:8" s="128" customFormat="1" ht="12.75" x14ac:dyDescent="0.2">
      <c r="A49" s="126" t="s">
        <v>340</v>
      </c>
      <c r="B49" s="127">
        <v>0</v>
      </c>
      <c r="E49" s="33"/>
      <c r="F49" s="33"/>
      <c r="G49" s="139"/>
      <c r="H49" s="139"/>
    </row>
    <row r="50" spans="1:8" s="128" customFormat="1" ht="12.75" x14ac:dyDescent="0.2">
      <c r="A50" s="131" t="s">
        <v>341</v>
      </c>
      <c r="B50" s="127">
        <v>0</v>
      </c>
      <c r="E50" s="33"/>
      <c r="F50" s="33"/>
      <c r="G50" s="139"/>
      <c r="H50" s="139"/>
    </row>
    <row r="51" spans="1:8" s="128" customFormat="1" ht="12.75" x14ac:dyDescent="0.2">
      <c r="A51" s="126" t="s">
        <v>371</v>
      </c>
      <c r="B51" s="127">
        <v>647641.18000000005</v>
      </c>
      <c r="E51" s="33"/>
      <c r="F51" s="33"/>
      <c r="G51" s="139"/>
      <c r="H51" s="139"/>
    </row>
    <row r="52" spans="1:8" s="128" customFormat="1" ht="12.75" x14ac:dyDescent="0.2">
      <c r="A52" s="131" t="s">
        <v>343</v>
      </c>
      <c r="B52" s="132">
        <v>0</v>
      </c>
      <c r="E52" s="33"/>
      <c r="F52" s="33"/>
      <c r="G52" s="139"/>
      <c r="H52" s="139"/>
    </row>
    <row r="53" spans="1:8" s="128" customFormat="1" ht="25.5" x14ac:dyDescent="0.2">
      <c r="A53" s="126" t="s">
        <v>346</v>
      </c>
      <c r="B53" s="127">
        <v>3767281.42</v>
      </c>
      <c r="E53" s="33"/>
      <c r="F53" s="33"/>
      <c r="G53" s="139"/>
      <c r="H53" s="139"/>
    </row>
    <row r="54" spans="1:8" s="128" customFormat="1" ht="12.75" x14ac:dyDescent="0.25">
      <c r="A54" s="133" t="s">
        <v>134</v>
      </c>
      <c r="B54" s="130">
        <v>181925.1</v>
      </c>
      <c r="E54" s="33"/>
      <c r="F54" s="33"/>
    </row>
    <row r="55" spans="1:8" s="128" customFormat="1" ht="12.75" x14ac:dyDescent="0.2">
      <c r="A55" s="133" t="s">
        <v>181</v>
      </c>
      <c r="B55" s="130">
        <v>314422.13</v>
      </c>
      <c r="F55" s="140"/>
      <c r="H55" s="139"/>
    </row>
    <row r="56" spans="1:8" s="128" customFormat="1" ht="12.75" x14ac:dyDescent="0.2">
      <c r="A56" s="126" t="s">
        <v>344</v>
      </c>
      <c r="B56" s="127">
        <v>8607186.7200000007</v>
      </c>
      <c r="E56" s="33"/>
      <c r="F56" s="33"/>
      <c r="H56" s="139"/>
    </row>
    <row r="57" spans="1:8" s="128" customFormat="1" ht="12.75" x14ac:dyDescent="0.2">
      <c r="A57" s="133" t="s">
        <v>135</v>
      </c>
      <c r="B57" s="130">
        <v>377117.36</v>
      </c>
      <c r="F57" s="33"/>
      <c r="G57" s="139"/>
      <c r="H57" s="139"/>
    </row>
    <row r="58" spans="1:8" s="128" customFormat="1" ht="12.75" x14ac:dyDescent="0.2">
      <c r="A58" s="126" t="s">
        <v>345</v>
      </c>
      <c r="B58" s="127">
        <v>199982.76</v>
      </c>
      <c r="E58" s="33"/>
      <c r="F58" s="33"/>
      <c r="G58" s="139"/>
      <c r="H58" s="139"/>
    </row>
    <row r="59" spans="1:8" s="128" customFormat="1" ht="12.75" x14ac:dyDescent="0.2">
      <c r="A59" s="131" t="s">
        <v>107</v>
      </c>
      <c r="B59" s="132">
        <v>0</v>
      </c>
      <c r="E59" s="33"/>
      <c r="F59" s="33"/>
      <c r="H59" s="139"/>
    </row>
    <row r="60" spans="1:8" s="128" customFormat="1" ht="12.75" x14ac:dyDescent="0.2">
      <c r="A60" s="126" t="s">
        <v>108</v>
      </c>
      <c r="B60" s="127">
        <v>47037.22</v>
      </c>
      <c r="E60" s="33"/>
      <c r="F60" s="36"/>
      <c r="G60" s="139"/>
      <c r="H60" s="139"/>
    </row>
    <row r="61" spans="1:8" s="128" customFormat="1" ht="12.75" x14ac:dyDescent="0.2">
      <c r="A61" s="131" t="s">
        <v>109</v>
      </c>
      <c r="B61" s="127">
        <v>281600.08</v>
      </c>
      <c r="E61" s="33"/>
      <c r="F61" s="141"/>
      <c r="G61" s="139"/>
      <c r="H61" s="139"/>
    </row>
    <row r="62" spans="1:8" s="128" customFormat="1" ht="25.5" x14ac:dyDescent="0.2">
      <c r="A62" s="126" t="s">
        <v>185</v>
      </c>
      <c r="B62" s="134">
        <v>0</v>
      </c>
      <c r="E62" s="33"/>
      <c r="F62" s="33"/>
      <c r="H62" s="139"/>
    </row>
    <row r="63" spans="1:8" x14ac:dyDescent="0.25">
      <c r="A63" s="17" t="s">
        <v>149</v>
      </c>
      <c r="B63" s="27">
        <f>B31+B41+B42+B43+B46+B44+B45+B47+B49+B48+B51+B58+B53+B50+B56+B52+B59+B60+B61+B62</f>
        <v>21357819.859999999</v>
      </c>
      <c r="E63" s="40"/>
      <c r="F63" s="48"/>
    </row>
    <row r="64" spans="1:8" ht="4.5" customHeight="1" x14ac:dyDescent="0.25">
      <c r="B64" s="2"/>
      <c r="E64" s="40"/>
      <c r="F64" s="48"/>
    </row>
    <row r="65" spans="1:2" x14ac:dyDescent="0.25">
      <c r="A65" s="17" t="s">
        <v>137</v>
      </c>
      <c r="B65" s="27">
        <f>C28-B63</f>
        <v>586623.76999999583</v>
      </c>
    </row>
  </sheetData>
  <mergeCells count="4">
    <mergeCell ref="A1:C1"/>
    <mergeCell ref="A3:C3"/>
    <mergeCell ref="A5:A6"/>
    <mergeCell ref="B5:C5"/>
  </mergeCells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scale="80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zoomScaleNormal="100" workbookViewId="0">
      <pane ySplit="3" topLeftCell="A4" activePane="bottomLeft" state="frozen"/>
      <selection sqref="A1:C1"/>
      <selection pane="bottomLeft" sqref="A1:C1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155" t="s">
        <v>97</v>
      </c>
      <c r="B1" s="155"/>
      <c r="C1" s="155"/>
      <c r="D1" s="16"/>
      <c r="E1" s="21"/>
      <c r="F1" s="21"/>
    </row>
    <row r="2" spans="1:8" ht="6.75" customHeight="1" thickBot="1" x14ac:dyDescent="0.3"/>
    <row r="3" spans="1:8" ht="24.75" customHeight="1" thickBot="1" x14ac:dyDescent="0.3">
      <c r="A3" s="159" t="s">
        <v>52</v>
      </c>
      <c r="B3" s="159"/>
      <c r="C3" s="159"/>
      <c r="D3" s="23"/>
      <c r="E3" s="1" t="s">
        <v>91</v>
      </c>
      <c r="F3" s="20"/>
    </row>
    <row r="4" spans="1:8" ht="6" customHeight="1" x14ac:dyDescent="0.25"/>
    <row r="5" spans="1:8" x14ac:dyDescent="0.25">
      <c r="A5" s="153" t="s">
        <v>110</v>
      </c>
      <c r="B5" s="157" t="s">
        <v>145</v>
      </c>
      <c r="C5" s="158"/>
      <c r="E5" s="5"/>
      <c r="F5" s="6"/>
    </row>
    <row r="6" spans="1:8" x14ac:dyDescent="0.25">
      <c r="A6" s="154"/>
      <c r="B6" s="25" t="s">
        <v>98</v>
      </c>
      <c r="C6" s="25" t="s">
        <v>99</v>
      </c>
      <c r="E6" s="5"/>
      <c r="F6" s="6"/>
    </row>
    <row r="7" spans="1:8" s="128" customFormat="1" ht="12.75" x14ac:dyDescent="0.2">
      <c r="A7" s="126" t="s">
        <v>139</v>
      </c>
      <c r="B7" s="127">
        <v>1416825.18</v>
      </c>
      <c r="C7" s="135">
        <v>1376488.5</v>
      </c>
      <c r="E7" s="33"/>
      <c r="F7" s="36"/>
      <c r="G7" s="36"/>
      <c r="H7" s="139"/>
    </row>
    <row r="8" spans="1:8" s="128" customFormat="1" ht="25.5" x14ac:dyDescent="0.2">
      <c r="A8" s="126" t="s">
        <v>113</v>
      </c>
      <c r="B8" s="127">
        <v>243327.17</v>
      </c>
      <c r="C8" s="135">
        <v>229373.75</v>
      </c>
      <c r="E8" s="33"/>
      <c r="F8" s="33"/>
      <c r="G8" s="33"/>
      <c r="H8" s="139"/>
    </row>
    <row r="9" spans="1:8" s="128" customFormat="1" ht="12.75" x14ac:dyDescent="0.25">
      <c r="A9" s="126" t="s">
        <v>140</v>
      </c>
      <c r="B9" s="135">
        <v>691722.96</v>
      </c>
      <c r="C9" s="135">
        <v>673120.74</v>
      </c>
      <c r="E9" s="33"/>
      <c r="F9" s="36"/>
      <c r="G9" s="36"/>
    </row>
    <row r="10" spans="1:8" s="128" customFormat="1" ht="25.5" x14ac:dyDescent="0.2">
      <c r="A10" s="126" t="s">
        <v>129</v>
      </c>
      <c r="B10" s="127">
        <v>217804.5</v>
      </c>
      <c r="C10" s="135">
        <v>211328.73</v>
      </c>
      <c r="E10" s="33"/>
      <c r="F10" s="36"/>
      <c r="G10" s="36"/>
      <c r="H10" s="139"/>
    </row>
    <row r="11" spans="1:8" s="128" customFormat="1" ht="12.75" x14ac:dyDescent="0.2">
      <c r="A11" s="126" t="s">
        <v>111</v>
      </c>
      <c r="B11" s="127">
        <v>0</v>
      </c>
      <c r="C11" s="135">
        <v>0</v>
      </c>
      <c r="E11" s="33"/>
      <c r="F11" s="33"/>
      <c r="G11" s="33"/>
      <c r="H11" s="139"/>
    </row>
    <row r="12" spans="1:8" s="128" customFormat="1" ht="12.75" x14ac:dyDescent="0.2">
      <c r="A12" s="126" t="s">
        <v>102</v>
      </c>
      <c r="B12" s="127">
        <v>37212.839999999997</v>
      </c>
      <c r="C12" s="135">
        <v>36266.9</v>
      </c>
      <c r="E12" s="33"/>
      <c r="F12" s="36"/>
      <c r="G12" s="36"/>
      <c r="H12" s="139"/>
    </row>
    <row r="13" spans="1:8" s="128" customFormat="1" ht="12.75" x14ac:dyDescent="0.2">
      <c r="A13" s="126" t="s">
        <v>103</v>
      </c>
      <c r="B13" s="127">
        <v>40496.339999999997</v>
      </c>
      <c r="C13" s="135">
        <v>39457.360000000001</v>
      </c>
      <c r="E13" s="33"/>
      <c r="F13" s="36"/>
      <c r="G13" s="36"/>
      <c r="H13" s="139"/>
    </row>
    <row r="14" spans="1:8" s="128" customFormat="1" ht="12.75" x14ac:dyDescent="0.2">
      <c r="A14" s="126" t="s">
        <v>112</v>
      </c>
      <c r="B14" s="127">
        <v>442095</v>
      </c>
      <c r="C14" s="135">
        <v>418861.75</v>
      </c>
      <c r="E14" s="33"/>
      <c r="F14" s="36"/>
      <c r="G14" s="36"/>
      <c r="H14" s="139"/>
    </row>
    <row r="15" spans="1:8" s="128" customFormat="1" ht="12.75" x14ac:dyDescent="0.25">
      <c r="A15" s="126" t="s">
        <v>141</v>
      </c>
      <c r="B15" s="135">
        <v>0</v>
      </c>
      <c r="C15" s="135">
        <v>0</v>
      </c>
      <c r="E15" s="33"/>
      <c r="F15" s="33"/>
      <c r="G15" s="33"/>
    </row>
    <row r="16" spans="1:8" s="128" customFormat="1" ht="12.75" x14ac:dyDescent="0.25">
      <c r="A16" s="126" t="s">
        <v>114</v>
      </c>
      <c r="B16" s="135">
        <v>389642.34</v>
      </c>
      <c r="C16" s="135">
        <v>375551.16</v>
      </c>
      <c r="E16" s="33"/>
      <c r="F16" s="36"/>
      <c r="G16" s="36"/>
    </row>
    <row r="17" spans="1:8" s="128" customFormat="1" ht="12.75" x14ac:dyDescent="0.25">
      <c r="A17" s="126" t="s">
        <v>142</v>
      </c>
      <c r="B17" s="135">
        <v>0</v>
      </c>
      <c r="C17" s="135">
        <v>0</v>
      </c>
      <c r="E17" s="33"/>
      <c r="F17" s="46"/>
      <c r="G17" s="46"/>
    </row>
    <row r="18" spans="1:8" s="128" customFormat="1" ht="12.75" x14ac:dyDescent="0.2">
      <c r="A18" s="126" t="s">
        <v>115</v>
      </c>
      <c r="B18" s="127">
        <v>0</v>
      </c>
      <c r="C18" s="135">
        <v>0</v>
      </c>
      <c r="E18" s="33"/>
      <c r="F18" s="33"/>
      <c r="G18" s="33"/>
      <c r="H18" s="139"/>
    </row>
    <row r="19" spans="1:8" s="128" customFormat="1" ht="12.75" x14ac:dyDescent="0.25">
      <c r="A19" s="126" t="s">
        <v>372</v>
      </c>
      <c r="B19" s="135">
        <v>253993.83</v>
      </c>
      <c r="C19" s="135">
        <v>245518.17</v>
      </c>
      <c r="E19" s="33"/>
      <c r="F19" s="36"/>
      <c r="G19" s="36"/>
    </row>
    <row r="20" spans="1:8" s="128" customFormat="1" ht="12.75" x14ac:dyDescent="0.25">
      <c r="A20" s="126" t="s">
        <v>143</v>
      </c>
      <c r="B20" s="127">
        <v>0</v>
      </c>
      <c r="C20" s="135">
        <v>0</v>
      </c>
      <c r="E20" s="33"/>
      <c r="F20" s="33"/>
      <c r="G20" s="33"/>
    </row>
    <row r="21" spans="1:8" s="128" customFormat="1" ht="25.5" x14ac:dyDescent="0.25">
      <c r="A21" s="126" t="s">
        <v>116</v>
      </c>
      <c r="B21" s="127">
        <v>1076127.47</v>
      </c>
      <c r="C21" s="135">
        <v>993230.2</v>
      </c>
      <c r="E21" s="33"/>
      <c r="F21" s="33"/>
      <c r="G21" s="33"/>
    </row>
    <row r="22" spans="1:8" s="128" customFormat="1" ht="25.5" x14ac:dyDescent="0.25">
      <c r="A22" s="126" t="s">
        <v>117</v>
      </c>
      <c r="B22" s="127">
        <v>2909705.66</v>
      </c>
      <c r="C22" s="135">
        <v>2757303.05</v>
      </c>
      <c r="E22" s="33"/>
      <c r="F22" s="33"/>
      <c r="G22" s="33"/>
    </row>
    <row r="23" spans="1:8" s="128" customFormat="1" ht="12.75" x14ac:dyDescent="0.25">
      <c r="A23" s="126" t="s">
        <v>118</v>
      </c>
      <c r="B23" s="135">
        <v>73331.88</v>
      </c>
      <c r="C23" s="135">
        <v>71394.899999999994</v>
      </c>
      <c r="E23" s="33"/>
      <c r="F23" s="46"/>
      <c r="G23" s="46"/>
    </row>
    <row r="24" spans="1:8" s="128" customFormat="1" ht="12.75" x14ac:dyDescent="0.2">
      <c r="A24" s="126" t="s">
        <v>119</v>
      </c>
      <c r="B24" s="127">
        <v>44771.97</v>
      </c>
      <c r="C24" s="135">
        <v>48275.19</v>
      </c>
      <c r="E24" s="33"/>
      <c r="F24" s="46"/>
      <c r="G24" s="46"/>
      <c r="H24" s="139"/>
    </row>
    <row r="25" spans="1:8" s="128" customFormat="1" ht="12.75" x14ac:dyDescent="0.25">
      <c r="A25" s="126" t="s">
        <v>120</v>
      </c>
      <c r="B25" s="135">
        <v>0</v>
      </c>
      <c r="C25" s="135">
        <v>0</v>
      </c>
      <c r="E25" s="33"/>
      <c r="F25" s="33"/>
      <c r="G25" s="46"/>
    </row>
    <row r="26" spans="1:8" s="128" customFormat="1" ht="12.75" x14ac:dyDescent="0.2">
      <c r="A26" s="126" t="s">
        <v>180</v>
      </c>
      <c r="B26" s="127">
        <v>0</v>
      </c>
      <c r="C26" s="135">
        <v>0</v>
      </c>
      <c r="E26" s="33"/>
      <c r="F26" s="140"/>
      <c r="G26" s="140"/>
      <c r="H26" s="139"/>
    </row>
    <row r="27" spans="1:8" s="128" customFormat="1" ht="12.75" x14ac:dyDescent="0.2">
      <c r="A27" s="126" t="s">
        <v>100</v>
      </c>
      <c r="B27" s="127">
        <v>96000</v>
      </c>
      <c r="C27" s="135">
        <v>80350</v>
      </c>
      <c r="E27" s="33"/>
      <c r="F27" s="141"/>
      <c r="G27" s="141"/>
      <c r="H27" s="139"/>
    </row>
    <row r="28" spans="1:8" x14ac:dyDescent="0.25">
      <c r="A28" s="17" t="s">
        <v>144</v>
      </c>
      <c r="B28" s="28">
        <f>SUM(B7:B27)</f>
        <v>7933057.1399999987</v>
      </c>
      <c r="C28" s="28">
        <f>SUM(C7:C27)</f>
        <v>7556520.4000000004</v>
      </c>
      <c r="E28" s="34"/>
      <c r="F28" s="47"/>
      <c r="G28" s="47"/>
    </row>
    <row r="29" spans="1:8" ht="15" x14ac:dyDescent="0.25">
      <c r="B29" s="18"/>
      <c r="C29" s="18"/>
    </row>
    <row r="30" spans="1:8" x14ac:dyDescent="0.25">
      <c r="A30" s="25" t="s">
        <v>110</v>
      </c>
      <c r="B30" s="26" t="s">
        <v>146</v>
      </c>
    </row>
    <row r="31" spans="1:8" s="128" customFormat="1" ht="12.75" x14ac:dyDescent="0.2">
      <c r="A31" s="126" t="s">
        <v>147</v>
      </c>
      <c r="B31" s="127">
        <f>SUM(B32:B40)</f>
        <v>1512247.5799999998</v>
      </c>
      <c r="E31" s="33"/>
      <c r="F31" s="138"/>
      <c r="G31" s="139"/>
      <c r="H31" s="139"/>
    </row>
    <row r="32" spans="1:8" s="128" customFormat="1" ht="12.75" x14ac:dyDescent="0.2">
      <c r="A32" s="129" t="s">
        <v>121</v>
      </c>
      <c r="B32" s="130">
        <v>234227.28</v>
      </c>
      <c r="E32" s="33"/>
      <c r="F32" s="46"/>
      <c r="G32" s="139"/>
      <c r="H32" s="139"/>
    </row>
    <row r="33" spans="1:8" s="128" customFormat="1" ht="12.75" x14ac:dyDescent="0.2">
      <c r="A33" s="129" t="s">
        <v>122</v>
      </c>
      <c r="B33" s="130">
        <v>216714.96</v>
      </c>
      <c r="E33" s="33"/>
      <c r="F33" s="36"/>
      <c r="G33" s="139"/>
      <c r="H33" s="139"/>
    </row>
    <row r="34" spans="1:8" s="128" customFormat="1" ht="25.5" x14ac:dyDescent="0.2">
      <c r="A34" s="129" t="s">
        <v>123</v>
      </c>
      <c r="B34" s="130">
        <v>229301.94</v>
      </c>
      <c r="E34" s="33"/>
      <c r="F34" s="33"/>
      <c r="G34" s="139"/>
      <c r="H34" s="139"/>
    </row>
    <row r="35" spans="1:8" s="128" customFormat="1" ht="25.5" x14ac:dyDescent="0.2">
      <c r="A35" s="129" t="s">
        <v>124</v>
      </c>
      <c r="B35" s="130">
        <v>28457.52</v>
      </c>
      <c r="E35" s="33"/>
      <c r="F35" s="33"/>
      <c r="G35" s="139"/>
      <c r="H35" s="139"/>
    </row>
    <row r="36" spans="1:8" s="128" customFormat="1" ht="12.75" x14ac:dyDescent="0.2">
      <c r="A36" s="129" t="s">
        <v>125</v>
      </c>
      <c r="B36" s="130">
        <v>8756.16</v>
      </c>
      <c r="E36" s="33"/>
      <c r="F36" s="36"/>
      <c r="G36" s="139"/>
      <c r="H36" s="139"/>
    </row>
    <row r="37" spans="1:8" s="128" customFormat="1" ht="12.75" x14ac:dyDescent="0.2">
      <c r="A37" s="129" t="s">
        <v>126</v>
      </c>
      <c r="B37" s="130">
        <v>86305.98</v>
      </c>
      <c r="E37" s="33"/>
      <c r="F37" s="36"/>
      <c r="G37" s="139"/>
      <c r="H37" s="139"/>
    </row>
    <row r="38" spans="1:8" s="128" customFormat="1" ht="12.75" x14ac:dyDescent="0.2">
      <c r="A38" s="129" t="s">
        <v>127</v>
      </c>
      <c r="B38" s="130">
        <v>615662.31999999995</v>
      </c>
      <c r="E38" s="33"/>
      <c r="F38" s="36"/>
      <c r="G38" s="139"/>
      <c r="H38" s="139"/>
    </row>
    <row r="39" spans="1:8" s="128" customFormat="1" ht="12.75" x14ac:dyDescent="0.2">
      <c r="A39" s="129" t="s">
        <v>128</v>
      </c>
      <c r="B39" s="130">
        <v>0</v>
      </c>
      <c r="E39" s="33"/>
      <c r="F39" s="33"/>
      <c r="G39" s="139"/>
      <c r="H39" s="139"/>
    </row>
    <row r="40" spans="1:8" s="128" customFormat="1" ht="25.5" x14ac:dyDescent="0.2">
      <c r="A40" s="129" t="s">
        <v>131</v>
      </c>
      <c r="B40" s="130">
        <v>92821.42</v>
      </c>
      <c r="E40" s="33"/>
      <c r="F40" s="46"/>
      <c r="G40" s="139"/>
      <c r="H40" s="139"/>
    </row>
    <row r="41" spans="1:8" s="128" customFormat="1" ht="12.75" x14ac:dyDescent="0.2">
      <c r="A41" s="126" t="s">
        <v>148</v>
      </c>
      <c r="B41" s="127">
        <v>129928</v>
      </c>
      <c r="E41" s="33"/>
      <c r="F41" s="36"/>
      <c r="G41" s="139"/>
      <c r="H41" s="139"/>
    </row>
    <row r="42" spans="1:8" s="128" customFormat="1" ht="25.5" x14ac:dyDescent="0.2">
      <c r="A42" s="126" t="s">
        <v>101</v>
      </c>
      <c r="B42" s="127">
        <v>217809.48</v>
      </c>
      <c r="E42" s="33"/>
      <c r="F42" s="46"/>
      <c r="G42" s="139"/>
      <c r="H42" s="139"/>
    </row>
    <row r="43" spans="1:8" s="128" customFormat="1" ht="12.75" x14ac:dyDescent="0.2">
      <c r="A43" s="126" t="s">
        <v>130</v>
      </c>
      <c r="B43" s="127">
        <v>0</v>
      </c>
      <c r="E43" s="33"/>
      <c r="F43" s="46"/>
      <c r="G43" s="139"/>
      <c r="H43" s="139"/>
    </row>
    <row r="44" spans="1:8" s="128" customFormat="1" ht="12.75" x14ac:dyDescent="0.2">
      <c r="A44" s="126" t="s">
        <v>336</v>
      </c>
      <c r="B44" s="127">
        <v>37213.68</v>
      </c>
      <c r="E44" s="33"/>
      <c r="F44" s="46"/>
      <c r="G44" s="139"/>
      <c r="H44" s="139"/>
    </row>
    <row r="45" spans="1:8" s="128" customFormat="1" ht="12.75" x14ac:dyDescent="0.2">
      <c r="A45" s="126" t="s">
        <v>337</v>
      </c>
      <c r="B45" s="127">
        <v>104539.02</v>
      </c>
      <c r="E45" s="33"/>
      <c r="F45" s="36"/>
      <c r="G45" s="139"/>
      <c r="H45" s="139"/>
    </row>
    <row r="46" spans="1:8" s="128" customFormat="1" ht="12.75" x14ac:dyDescent="0.2">
      <c r="A46" s="126" t="s">
        <v>338</v>
      </c>
      <c r="B46" s="127">
        <v>408224.46</v>
      </c>
      <c r="E46" s="33"/>
      <c r="F46" s="36"/>
      <c r="G46" s="139"/>
      <c r="H46" s="139"/>
    </row>
    <row r="47" spans="1:8" s="128" customFormat="1" ht="12.75" x14ac:dyDescent="0.2">
      <c r="A47" s="126" t="s">
        <v>104</v>
      </c>
      <c r="B47" s="127">
        <v>0</v>
      </c>
      <c r="E47" s="33"/>
      <c r="F47" s="33"/>
      <c r="G47" s="139"/>
      <c r="H47" s="139"/>
    </row>
    <row r="48" spans="1:8" s="128" customFormat="1" ht="12.75" x14ac:dyDescent="0.2">
      <c r="A48" s="126" t="s">
        <v>339</v>
      </c>
      <c r="B48" s="127">
        <v>389649.12</v>
      </c>
      <c r="E48" s="33"/>
      <c r="F48" s="46"/>
      <c r="G48" s="139"/>
      <c r="H48" s="139"/>
    </row>
    <row r="49" spans="1:8" s="128" customFormat="1" ht="12.75" x14ac:dyDescent="0.2">
      <c r="A49" s="126" t="s">
        <v>340</v>
      </c>
      <c r="B49" s="127">
        <v>0</v>
      </c>
      <c r="E49" s="33"/>
      <c r="F49" s="33"/>
      <c r="G49" s="139"/>
      <c r="H49" s="139"/>
    </row>
    <row r="50" spans="1:8" s="128" customFormat="1" ht="12.75" x14ac:dyDescent="0.2">
      <c r="A50" s="131" t="s">
        <v>341</v>
      </c>
      <c r="B50" s="127">
        <v>0</v>
      </c>
      <c r="E50" s="33"/>
      <c r="F50" s="33"/>
      <c r="G50" s="139"/>
      <c r="H50" s="139"/>
    </row>
    <row r="51" spans="1:8" s="128" customFormat="1" ht="12.75" x14ac:dyDescent="0.2">
      <c r="A51" s="126" t="s">
        <v>371</v>
      </c>
      <c r="B51" s="127">
        <v>237602.22</v>
      </c>
      <c r="E51" s="33"/>
      <c r="F51" s="33"/>
      <c r="G51" s="139"/>
      <c r="H51" s="139"/>
    </row>
    <row r="52" spans="1:8" s="128" customFormat="1" ht="12.75" x14ac:dyDescent="0.2">
      <c r="A52" s="131" t="s">
        <v>343</v>
      </c>
      <c r="B52" s="132">
        <v>0</v>
      </c>
      <c r="E52" s="33"/>
      <c r="F52" s="33"/>
      <c r="G52" s="139"/>
      <c r="H52" s="139"/>
    </row>
    <row r="53" spans="1:8" s="128" customFormat="1" ht="25.5" x14ac:dyDescent="0.2">
      <c r="A53" s="126" t="s">
        <v>346</v>
      </c>
      <c r="B53" s="127">
        <v>1620903.55</v>
      </c>
      <c r="E53" s="33"/>
      <c r="F53" s="33"/>
      <c r="G53" s="139"/>
      <c r="H53" s="139"/>
    </row>
    <row r="54" spans="1:8" s="128" customFormat="1" ht="12.75" x14ac:dyDescent="0.25">
      <c r="A54" s="133" t="s">
        <v>134</v>
      </c>
      <c r="B54" s="130">
        <v>50679.18</v>
      </c>
      <c r="E54" s="33"/>
      <c r="F54" s="33"/>
    </row>
    <row r="55" spans="1:8" s="128" customFormat="1" ht="12.75" x14ac:dyDescent="0.2">
      <c r="A55" s="133" t="s">
        <v>181</v>
      </c>
      <c r="B55" s="130">
        <v>87566.81</v>
      </c>
      <c r="F55" s="140"/>
      <c r="H55" s="139"/>
    </row>
    <row r="56" spans="1:8" s="128" customFormat="1" ht="12.75" x14ac:dyDescent="0.2">
      <c r="A56" s="126" t="s">
        <v>344</v>
      </c>
      <c r="B56" s="127">
        <v>2702941.61</v>
      </c>
      <c r="E56" s="33"/>
      <c r="F56" s="33"/>
      <c r="H56" s="139"/>
    </row>
    <row r="57" spans="1:8" s="128" customFormat="1" ht="12.75" x14ac:dyDescent="0.2">
      <c r="A57" s="133" t="s">
        <v>135</v>
      </c>
      <c r="B57" s="130">
        <v>105081.18</v>
      </c>
      <c r="F57" s="33"/>
      <c r="G57" s="139"/>
      <c r="H57" s="139"/>
    </row>
    <row r="58" spans="1:8" s="128" customFormat="1" ht="12.75" x14ac:dyDescent="0.2">
      <c r="A58" s="126" t="s">
        <v>345</v>
      </c>
      <c r="B58" s="127">
        <v>81905.759999999995</v>
      </c>
      <c r="E58" s="33"/>
      <c r="F58" s="33"/>
      <c r="G58" s="139"/>
      <c r="H58" s="139"/>
    </row>
    <row r="59" spans="1:8" s="128" customFormat="1" ht="12.75" x14ac:dyDescent="0.2">
      <c r="A59" s="131" t="s">
        <v>107</v>
      </c>
      <c r="B59" s="132">
        <v>0</v>
      </c>
      <c r="E59" s="33"/>
      <c r="F59" s="33"/>
      <c r="H59" s="139"/>
    </row>
    <row r="60" spans="1:8" s="128" customFormat="1" ht="12.75" x14ac:dyDescent="0.2">
      <c r="A60" s="126" t="s">
        <v>108</v>
      </c>
      <c r="B60" s="127">
        <v>0</v>
      </c>
      <c r="E60" s="33"/>
      <c r="F60" s="33"/>
      <c r="G60" s="139"/>
      <c r="H60" s="139"/>
    </row>
    <row r="61" spans="1:8" s="128" customFormat="1" ht="12.75" x14ac:dyDescent="0.2">
      <c r="A61" s="131" t="s">
        <v>109</v>
      </c>
      <c r="B61" s="127">
        <v>96000</v>
      </c>
      <c r="E61" s="33"/>
      <c r="F61" s="141"/>
      <c r="G61" s="139"/>
      <c r="H61" s="139"/>
    </row>
    <row r="62" spans="1:8" s="128" customFormat="1" ht="25.5" x14ac:dyDescent="0.2">
      <c r="A62" s="126" t="s">
        <v>185</v>
      </c>
      <c r="B62" s="134">
        <v>0</v>
      </c>
      <c r="E62" s="33"/>
      <c r="F62" s="33"/>
      <c r="H62" s="139"/>
    </row>
    <row r="63" spans="1:8" x14ac:dyDescent="0.25">
      <c r="A63" s="17" t="s">
        <v>149</v>
      </c>
      <c r="B63" s="27">
        <f>B31+B41+B42+B43+B46+B44+B45+B47+B49+B48+B51+B58+B53+B50+B56+B52+B59+B60+B61+B62</f>
        <v>7538964.4800000004</v>
      </c>
      <c r="E63" s="40"/>
      <c r="F63" s="48"/>
    </row>
    <row r="64" spans="1:8" ht="4.5" customHeight="1" x14ac:dyDescent="0.25">
      <c r="B64" s="2"/>
      <c r="E64" s="40"/>
      <c r="F64" s="48"/>
    </row>
    <row r="65" spans="1:2" x14ac:dyDescent="0.25">
      <c r="A65" s="17" t="s">
        <v>137</v>
      </c>
      <c r="B65" s="27">
        <f>C28-B63</f>
        <v>17555.919999999925</v>
      </c>
    </row>
  </sheetData>
  <mergeCells count="4">
    <mergeCell ref="A1:C1"/>
    <mergeCell ref="A3:C3"/>
    <mergeCell ref="A5:A6"/>
    <mergeCell ref="B5:C5"/>
  </mergeCells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zoomScaleNormal="100" workbookViewId="0">
      <pane ySplit="3" topLeftCell="A4" activePane="bottomLeft" state="frozen"/>
      <selection sqref="A1:C1"/>
      <selection pane="bottomLeft" sqref="A1:C1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6" ht="40.5" customHeight="1" x14ac:dyDescent="0.25">
      <c r="A1" s="155" t="s">
        <v>97</v>
      </c>
      <c r="B1" s="155"/>
      <c r="C1" s="155"/>
      <c r="D1" s="16"/>
      <c r="E1" s="21"/>
      <c r="F1" s="21"/>
    </row>
    <row r="2" spans="1:6" ht="6.75" customHeight="1" thickBot="1" x14ac:dyDescent="0.3"/>
    <row r="3" spans="1:6" ht="24.75" customHeight="1" thickBot="1" x14ac:dyDescent="0.3">
      <c r="A3" s="156" t="s">
        <v>0</v>
      </c>
      <c r="B3" s="156"/>
      <c r="C3" s="156"/>
      <c r="D3" s="22"/>
      <c r="E3" s="1" t="s">
        <v>91</v>
      </c>
      <c r="F3" s="19"/>
    </row>
    <row r="4" spans="1:6" ht="6" customHeight="1" x14ac:dyDescent="0.25"/>
    <row r="5" spans="1:6" x14ac:dyDescent="0.25">
      <c r="A5" s="153" t="s">
        <v>110</v>
      </c>
      <c r="B5" s="157" t="s">
        <v>145</v>
      </c>
      <c r="C5" s="158"/>
      <c r="D5" s="29"/>
      <c r="F5" s="6"/>
    </row>
    <row r="6" spans="1:6" x14ac:dyDescent="0.25">
      <c r="A6" s="154"/>
      <c r="B6" s="25" t="s">
        <v>98</v>
      </c>
      <c r="C6" s="25" t="s">
        <v>99</v>
      </c>
      <c r="D6" s="30"/>
      <c r="F6" s="6"/>
    </row>
    <row r="7" spans="1:6" s="128" customFormat="1" ht="12.75" x14ac:dyDescent="0.25">
      <c r="A7" s="126" t="s">
        <v>139</v>
      </c>
      <c r="B7" s="127">
        <v>1204524.2</v>
      </c>
      <c r="C7" s="135">
        <v>1133461.48</v>
      </c>
      <c r="D7" s="136"/>
      <c r="F7" s="137"/>
    </row>
    <row r="8" spans="1:6" s="128" customFormat="1" ht="25.5" x14ac:dyDescent="0.25">
      <c r="A8" s="126" t="s">
        <v>113</v>
      </c>
      <c r="B8" s="127">
        <v>86379.91</v>
      </c>
      <c r="C8" s="135">
        <v>147947.84</v>
      </c>
      <c r="D8" s="136"/>
      <c r="F8" s="137"/>
    </row>
    <row r="9" spans="1:6" s="128" customFormat="1" ht="12.75" x14ac:dyDescent="0.25">
      <c r="A9" s="126" t="s">
        <v>140</v>
      </c>
      <c r="B9" s="135">
        <v>588074.42000000004</v>
      </c>
      <c r="C9" s="135">
        <v>554412.43999999994</v>
      </c>
      <c r="D9" s="136"/>
      <c r="F9" s="137"/>
    </row>
    <row r="10" spans="1:6" s="128" customFormat="1" ht="25.5" x14ac:dyDescent="0.25">
      <c r="A10" s="126" t="s">
        <v>129</v>
      </c>
      <c r="B10" s="127">
        <v>185166.64</v>
      </c>
      <c r="C10" s="135">
        <v>174002.38</v>
      </c>
      <c r="D10" s="136"/>
      <c r="F10" s="137"/>
    </row>
    <row r="11" spans="1:6" s="128" customFormat="1" ht="12.75" x14ac:dyDescent="0.25">
      <c r="A11" s="126" t="s">
        <v>111</v>
      </c>
      <c r="B11" s="127">
        <v>153065.04999999999</v>
      </c>
      <c r="C11" s="135">
        <v>143822.6</v>
      </c>
      <c r="D11" s="136"/>
      <c r="F11" s="137"/>
    </row>
    <row r="12" spans="1:6" s="128" customFormat="1" ht="12.75" x14ac:dyDescent="0.25">
      <c r="A12" s="126" t="s">
        <v>102</v>
      </c>
      <c r="B12" s="127">
        <v>31638.15</v>
      </c>
      <c r="C12" s="135">
        <v>29908.93</v>
      </c>
      <c r="D12" s="136"/>
      <c r="F12" s="137"/>
    </row>
    <row r="13" spans="1:6" s="128" customFormat="1" ht="12.75" x14ac:dyDescent="0.25">
      <c r="A13" s="126" t="s">
        <v>103</v>
      </c>
      <c r="B13" s="127">
        <v>0</v>
      </c>
      <c r="C13" s="135">
        <v>0</v>
      </c>
      <c r="D13" s="136"/>
      <c r="F13" s="137"/>
    </row>
    <row r="14" spans="1:6" s="128" customFormat="1" ht="12.75" x14ac:dyDescent="0.25">
      <c r="A14" s="126" t="s">
        <v>112</v>
      </c>
      <c r="B14" s="127">
        <v>247713.36</v>
      </c>
      <c r="C14" s="135">
        <v>226076.71</v>
      </c>
      <c r="D14" s="136"/>
      <c r="F14" s="137"/>
    </row>
    <row r="15" spans="1:6" s="128" customFormat="1" ht="12.75" x14ac:dyDescent="0.25">
      <c r="A15" s="126" t="s">
        <v>141</v>
      </c>
      <c r="B15" s="135">
        <v>3600</v>
      </c>
      <c r="C15" s="135">
        <v>3600</v>
      </c>
      <c r="D15" s="136"/>
      <c r="F15" s="137"/>
    </row>
    <row r="16" spans="1:6" s="128" customFormat="1" ht="12.75" x14ac:dyDescent="0.25">
      <c r="A16" s="126" t="s">
        <v>114</v>
      </c>
      <c r="B16" s="135">
        <v>331243.40999999997</v>
      </c>
      <c r="C16" s="135">
        <v>308852.34000000003</v>
      </c>
      <c r="D16" s="136"/>
      <c r="F16" s="137"/>
    </row>
    <row r="17" spans="1:6" s="128" customFormat="1" ht="12.75" x14ac:dyDescent="0.25">
      <c r="A17" s="126" t="s">
        <v>142</v>
      </c>
      <c r="B17" s="135">
        <v>0</v>
      </c>
      <c r="C17" s="135">
        <v>0</v>
      </c>
      <c r="D17" s="136"/>
      <c r="F17" s="137"/>
    </row>
    <row r="18" spans="1:6" s="128" customFormat="1" ht="12.75" x14ac:dyDescent="0.25">
      <c r="A18" s="126" t="s">
        <v>115</v>
      </c>
      <c r="B18" s="127">
        <v>0</v>
      </c>
      <c r="C18" s="135">
        <v>0</v>
      </c>
      <c r="D18" s="136"/>
      <c r="F18" s="137"/>
    </row>
    <row r="19" spans="1:6" s="128" customFormat="1" ht="12.75" x14ac:dyDescent="0.25">
      <c r="A19" s="126" t="s">
        <v>352</v>
      </c>
      <c r="B19" s="135">
        <v>961832.38</v>
      </c>
      <c r="C19" s="135">
        <v>840678.69</v>
      </c>
      <c r="D19" s="136"/>
      <c r="F19" s="137"/>
    </row>
    <row r="20" spans="1:6" s="128" customFormat="1" ht="12.75" x14ac:dyDescent="0.25">
      <c r="A20" s="126" t="s">
        <v>143</v>
      </c>
      <c r="B20" s="127">
        <v>0</v>
      </c>
      <c r="C20" s="135">
        <v>0</v>
      </c>
      <c r="D20" s="136"/>
      <c r="F20" s="137"/>
    </row>
    <row r="21" spans="1:6" s="128" customFormat="1" ht="25.5" x14ac:dyDescent="0.25">
      <c r="A21" s="126" t="s">
        <v>116</v>
      </c>
      <c r="B21" s="127">
        <v>1916403.37</v>
      </c>
      <c r="C21" s="135">
        <v>1743189.65</v>
      </c>
      <c r="D21" s="136"/>
      <c r="F21" s="137"/>
    </row>
    <row r="22" spans="1:6" s="128" customFormat="1" ht="25.5" x14ac:dyDescent="0.25">
      <c r="A22" s="126" t="s">
        <v>117</v>
      </c>
      <c r="B22" s="127">
        <v>3485380.8</v>
      </c>
      <c r="C22" s="135">
        <v>3169791.88</v>
      </c>
      <c r="D22" s="136"/>
      <c r="F22" s="137"/>
    </row>
    <row r="23" spans="1:6" s="128" customFormat="1" ht="12.75" x14ac:dyDescent="0.25">
      <c r="A23" s="126" t="s">
        <v>118</v>
      </c>
      <c r="B23" s="135">
        <v>56761.440000000002</v>
      </c>
      <c r="C23" s="135">
        <v>53553.08</v>
      </c>
      <c r="D23" s="136"/>
      <c r="F23" s="137"/>
    </row>
    <row r="24" spans="1:6" s="128" customFormat="1" ht="12.75" x14ac:dyDescent="0.25">
      <c r="A24" s="126" t="s">
        <v>119</v>
      </c>
      <c r="B24" s="127">
        <v>24555.360000000001</v>
      </c>
      <c r="C24" s="135">
        <v>23100.6</v>
      </c>
      <c r="D24" s="136"/>
    </row>
    <row r="25" spans="1:6" s="128" customFormat="1" ht="12.75" x14ac:dyDescent="0.25">
      <c r="A25" s="126" t="s">
        <v>120</v>
      </c>
      <c r="B25" s="135">
        <v>0</v>
      </c>
      <c r="C25" s="135">
        <v>0</v>
      </c>
      <c r="D25" s="136"/>
    </row>
    <row r="26" spans="1:6" s="128" customFormat="1" ht="12.75" x14ac:dyDescent="0.25">
      <c r="A26" s="126" t="s">
        <v>180</v>
      </c>
      <c r="B26" s="127">
        <v>0</v>
      </c>
      <c r="C26" s="135">
        <v>0</v>
      </c>
      <c r="D26" s="136"/>
    </row>
    <row r="27" spans="1:6" s="128" customFormat="1" ht="12.75" x14ac:dyDescent="0.25">
      <c r="A27" s="126" t="s">
        <v>100</v>
      </c>
      <c r="B27" s="127">
        <v>0</v>
      </c>
      <c r="C27" s="135">
        <v>0</v>
      </c>
      <c r="D27" s="136"/>
    </row>
    <row r="28" spans="1:6" x14ac:dyDescent="0.25">
      <c r="A28" s="17" t="s">
        <v>144</v>
      </c>
      <c r="B28" s="28">
        <f>SUM(B7:B27)</f>
        <v>9276338.4899999984</v>
      </c>
      <c r="C28" s="28">
        <f>SUM(C7:C27)</f>
        <v>8552398.620000001</v>
      </c>
      <c r="D28" s="31"/>
    </row>
    <row r="29" spans="1:6" ht="5.25" customHeight="1" x14ac:dyDescent="0.25">
      <c r="B29" s="18"/>
      <c r="C29" s="18"/>
      <c r="D29" s="18"/>
    </row>
    <row r="30" spans="1:6" x14ac:dyDescent="0.25">
      <c r="A30" s="25" t="s">
        <v>110</v>
      </c>
      <c r="B30" s="26" t="s">
        <v>146</v>
      </c>
    </row>
    <row r="31" spans="1:6" s="128" customFormat="1" ht="12.75" x14ac:dyDescent="0.25">
      <c r="A31" s="126" t="s">
        <v>147</v>
      </c>
      <c r="B31" s="127">
        <f>SUM(B32:B40)</f>
        <v>991656.71</v>
      </c>
    </row>
    <row r="32" spans="1:6" s="128" customFormat="1" ht="12.75" x14ac:dyDescent="0.25">
      <c r="A32" s="129" t="s">
        <v>121</v>
      </c>
      <c r="B32" s="130">
        <v>199302.48</v>
      </c>
    </row>
    <row r="33" spans="1:2" s="128" customFormat="1" ht="12.75" x14ac:dyDescent="0.25">
      <c r="A33" s="129" t="s">
        <v>122</v>
      </c>
      <c r="B33" s="130">
        <v>184401.36</v>
      </c>
    </row>
    <row r="34" spans="1:2" s="128" customFormat="1" ht="25.5" x14ac:dyDescent="0.25">
      <c r="A34" s="129" t="s">
        <v>123</v>
      </c>
      <c r="B34" s="130">
        <v>195111.54</v>
      </c>
    </row>
    <row r="35" spans="1:2" s="128" customFormat="1" ht="25.5" x14ac:dyDescent="0.25">
      <c r="A35" s="129" t="s">
        <v>124</v>
      </c>
      <c r="B35" s="130">
        <v>24214.32</v>
      </c>
    </row>
    <row r="36" spans="1:2" s="128" customFormat="1" ht="12.75" x14ac:dyDescent="0.25">
      <c r="A36" s="129" t="s">
        <v>125</v>
      </c>
      <c r="B36" s="130">
        <v>7450.56</v>
      </c>
    </row>
    <row r="37" spans="1:2" s="128" customFormat="1" ht="12.75" x14ac:dyDescent="0.25">
      <c r="A37" s="129" t="s">
        <v>126</v>
      </c>
      <c r="B37" s="130">
        <v>18170.88</v>
      </c>
    </row>
    <row r="38" spans="1:2" s="128" customFormat="1" ht="12.75" x14ac:dyDescent="0.25">
      <c r="A38" s="129" t="s">
        <v>127</v>
      </c>
      <c r="B38" s="130">
        <v>321805.8</v>
      </c>
    </row>
    <row r="39" spans="1:2" s="128" customFormat="1" ht="12.75" x14ac:dyDescent="0.25">
      <c r="A39" s="129" t="s">
        <v>128</v>
      </c>
      <c r="B39" s="130">
        <v>0</v>
      </c>
    </row>
    <row r="40" spans="1:2" s="128" customFormat="1" ht="25.5" x14ac:dyDescent="0.25">
      <c r="A40" s="129" t="s">
        <v>131</v>
      </c>
      <c r="B40" s="130">
        <v>41199.769999999997</v>
      </c>
    </row>
    <row r="41" spans="1:2" s="128" customFormat="1" ht="12.75" x14ac:dyDescent="0.25">
      <c r="A41" s="126" t="s">
        <v>148</v>
      </c>
      <c r="B41" s="127">
        <v>245035</v>
      </c>
    </row>
    <row r="42" spans="1:2" s="128" customFormat="1" ht="25.5" x14ac:dyDescent="0.25">
      <c r="A42" s="126" t="s">
        <v>101</v>
      </c>
      <c r="B42" s="127">
        <v>185332.68</v>
      </c>
    </row>
    <row r="43" spans="1:2" s="128" customFormat="1" ht="12.75" x14ac:dyDescent="0.25">
      <c r="A43" s="126" t="s">
        <v>130</v>
      </c>
      <c r="B43" s="127">
        <v>153202.14000000001</v>
      </c>
    </row>
    <row r="44" spans="1:2" s="128" customFormat="1" ht="12.75" x14ac:dyDescent="0.25">
      <c r="A44" s="126" t="s">
        <v>336</v>
      </c>
      <c r="B44" s="127">
        <v>31664.880000000001</v>
      </c>
    </row>
    <row r="45" spans="1:2" s="128" customFormat="1" ht="12.75" x14ac:dyDescent="0.25">
      <c r="A45" s="126" t="s">
        <v>337</v>
      </c>
      <c r="B45" s="127">
        <v>0</v>
      </c>
    </row>
    <row r="46" spans="1:2" s="128" customFormat="1" ht="12.75" x14ac:dyDescent="0.25">
      <c r="A46" s="126" t="s">
        <v>338</v>
      </c>
      <c r="B46" s="127">
        <v>268133.09999999998</v>
      </c>
    </row>
    <row r="47" spans="1:2" s="128" customFormat="1" ht="12.75" x14ac:dyDescent="0.25">
      <c r="A47" s="126" t="s">
        <v>104</v>
      </c>
      <c r="B47" s="127">
        <v>66205.919999999998</v>
      </c>
    </row>
    <row r="48" spans="1:2" s="128" customFormat="1" ht="12.75" x14ac:dyDescent="0.25">
      <c r="A48" s="126" t="s">
        <v>339</v>
      </c>
      <c r="B48" s="127">
        <v>331549.92</v>
      </c>
    </row>
    <row r="49" spans="1:2" s="128" customFormat="1" ht="12.75" x14ac:dyDescent="0.25">
      <c r="A49" s="126" t="s">
        <v>340</v>
      </c>
      <c r="B49" s="127">
        <v>0</v>
      </c>
    </row>
    <row r="50" spans="1:2" s="128" customFormat="1" ht="12.75" x14ac:dyDescent="0.25">
      <c r="A50" s="131" t="s">
        <v>341</v>
      </c>
      <c r="B50" s="127">
        <v>0</v>
      </c>
    </row>
    <row r="51" spans="1:2" s="128" customFormat="1" ht="12.75" x14ac:dyDescent="0.25">
      <c r="A51" s="126" t="s">
        <v>342</v>
      </c>
      <c r="B51" s="127">
        <v>1789451.4</v>
      </c>
    </row>
    <row r="52" spans="1:2" s="128" customFormat="1" ht="12.75" x14ac:dyDescent="0.25">
      <c r="A52" s="131" t="s">
        <v>343</v>
      </c>
      <c r="B52" s="132">
        <v>0</v>
      </c>
    </row>
    <row r="53" spans="1:2" s="128" customFormat="1" ht="25.5" x14ac:dyDescent="0.25">
      <c r="A53" s="126" t="s">
        <v>346</v>
      </c>
      <c r="B53" s="127">
        <v>1411811.78</v>
      </c>
    </row>
    <row r="54" spans="1:2" s="128" customFormat="1" ht="12.75" x14ac:dyDescent="0.25">
      <c r="A54" s="133" t="s">
        <v>134</v>
      </c>
      <c r="B54" s="130">
        <v>18032.72</v>
      </c>
    </row>
    <row r="55" spans="1:2" s="128" customFormat="1" ht="12.75" x14ac:dyDescent="0.25">
      <c r="A55" s="133" t="s">
        <v>181</v>
      </c>
      <c r="B55" s="130">
        <v>30948.03</v>
      </c>
    </row>
    <row r="56" spans="1:2" s="128" customFormat="1" ht="12.75" x14ac:dyDescent="0.25">
      <c r="A56" s="126" t="s">
        <v>344</v>
      </c>
      <c r="B56" s="127">
        <v>3014593.96</v>
      </c>
    </row>
    <row r="57" spans="1:2" s="128" customFormat="1" ht="12.75" x14ac:dyDescent="0.25">
      <c r="A57" s="133" t="s">
        <v>135</v>
      </c>
      <c r="B57" s="130">
        <v>37399.160000000003</v>
      </c>
    </row>
    <row r="58" spans="1:2" s="128" customFormat="1" ht="12.75" x14ac:dyDescent="0.25">
      <c r="A58" s="126" t="s">
        <v>345</v>
      </c>
      <c r="B58" s="127">
        <v>42197.279999999999</v>
      </c>
    </row>
    <row r="59" spans="1:2" s="128" customFormat="1" ht="12.75" x14ac:dyDescent="0.25">
      <c r="A59" s="131" t="s">
        <v>107</v>
      </c>
      <c r="B59" s="132">
        <v>0</v>
      </c>
    </row>
    <row r="60" spans="1:2" s="128" customFormat="1" ht="12.75" x14ac:dyDescent="0.25">
      <c r="A60" s="126" t="s">
        <v>108</v>
      </c>
      <c r="B60" s="127">
        <v>0</v>
      </c>
    </row>
    <row r="61" spans="1:2" s="128" customFormat="1" ht="12.75" x14ac:dyDescent="0.25">
      <c r="A61" s="131" t="s">
        <v>109</v>
      </c>
      <c r="B61" s="127">
        <v>0</v>
      </c>
    </row>
    <row r="62" spans="1:2" s="128" customFormat="1" ht="25.5" x14ac:dyDescent="0.25">
      <c r="A62" s="126" t="s">
        <v>185</v>
      </c>
      <c r="B62" s="134">
        <v>0</v>
      </c>
    </row>
    <row r="63" spans="1:2" x14ac:dyDescent="0.25">
      <c r="A63" s="17" t="s">
        <v>149</v>
      </c>
      <c r="B63" s="27">
        <f>B31+B41+B42+B43+B46+B44+B45+B47+B49+B48+B51+B58+B53+B50+B56+B52+B59+B60+B61+B62</f>
        <v>8530834.7699999996</v>
      </c>
    </row>
    <row r="64" spans="1:2" ht="4.5" customHeight="1" x14ac:dyDescent="0.25">
      <c r="B64" s="2"/>
    </row>
    <row r="65" spans="1:2" x14ac:dyDescent="0.25">
      <c r="A65" s="17" t="s">
        <v>137</v>
      </c>
      <c r="B65" s="27">
        <f>C28-B63</f>
        <v>21563.85000000149</v>
      </c>
    </row>
  </sheetData>
  <mergeCells count="4">
    <mergeCell ref="A5:A6"/>
    <mergeCell ref="A1:C1"/>
    <mergeCell ref="A3:C3"/>
    <mergeCell ref="B5:C5"/>
  </mergeCells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scale="80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zoomScaleNormal="100" workbookViewId="0">
      <pane ySplit="3" topLeftCell="A4" activePane="bottomLeft" state="frozen"/>
      <selection sqref="A1:C1"/>
      <selection pane="bottomLeft" sqref="A1:C1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155" t="s">
        <v>97</v>
      </c>
      <c r="B1" s="155"/>
      <c r="C1" s="155"/>
      <c r="D1" s="16"/>
      <c r="E1" s="21"/>
      <c r="F1" s="21"/>
    </row>
    <row r="2" spans="1:8" ht="6.75" customHeight="1" thickBot="1" x14ac:dyDescent="0.3"/>
    <row r="3" spans="1:8" ht="24.75" customHeight="1" thickBot="1" x14ac:dyDescent="0.3">
      <c r="A3" s="159" t="s">
        <v>53</v>
      </c>
      <c r="B3" s="159"/>
      <c r="C3" s="159"/>
      <c r="D3" s="23"/>
      <c r="E3" s="1" t="s">
        <v>91</v>
      </c>
      <c r="F3" s="20"/>
    </row>
    <row r="4" spans="1:8" ht="6" customHeight="1" x14ac:dyDescent="0.25"/>
    <row r="5" spans="1:8" x14ac:dyDescent="0.25">
      <c r="A5" s="153" t="s">
        <v>110</v>
      </c>
      <c r="B5" s="157" t="s">
        <v>145</v>
      </c>
      <c r="C5" s="158"/>
      <c r="E5" s="5"/>
      <c r="F5" s="6"/>
    </row>
    <row r="6" spans="1:8" x14ac:dyDescent="0.25">
      <c r="A6" s="154"/>
      <c r="B6" s="25" t="s">
        <v>98</v>
      </c>
      <c r="C6" s="25" t="s">
        <v>99</v>
      </c>
      <c r="E6" s="5"/>
      <c r="F6" s="6"/>
    </row>
    <row r="7" spans="1:8" s="128" customFormat="1" ht="12.75" x14ac:dyDescent="0.2">
      <c r="A7" s="126" t="s">
        <v>139</v>
      </c>
      <c r="B7" s="127">
        <v>3379032.29</v>
      </c>
      <c r="C7" s="135">
        <v>3271698.64</v>
      </c>
      <c r="E7" s="33"/>
      <c r="F7" s="36"/>
      <c r="G7" s="36"/>
      <c r="H7" s="139"/>
    </row>
    <row r="8" spans="1:8" s="128" customFormat="1" ht="25.5" x14ac:dyDescent="0.2">
      <c r="A8" s="126" t="s">
        <v>113</v>
      </c>
      <c r="B8" s="127">
        <v>325606.36</v>
      </c>
      <c r="C8" s="135">
        <v>306134.59000000003</v>
      </c>
      <c r="E8" s="33"/>
      <c r="F8" s="33"/>
      <c r="G8" s="33"/>
      <c r="H8" s="139"/>
    </row>
    <row r="9" spans="1:8" s="128" customFormat="1" ht="12.75" x14ac:dyDescent="0.25">
      <c r="A9" s="126" t="s">
        <v>140</v>
      </c>
      <c r="B9" s="135">
        <v>1649712.64</v>
      </c>
      <c r="C9" s="135">
        <v>1603994.98</v>
      </c>
      <c r="E9" s="33"/>
      <c r="F9" s="36"/>
      <c r="G9" s="36"/>
    </row>
    <row r="10" spans="1:8" s="128" customFormat="1" ht="25.5" x14ac:dyDescent="0.2">
      <c r="A10" s="126" t="s">
        <v>129</v>
      </c>
      <c r="B10" s="127">
        <v>519447.75</v>
      </c>
      <c r="C10" s="135">
        <v>502946.77</v>
      </c>
      <c r="E10" s="33"/>
      <c r="F10" s="36"/>
      <c r="G10" s="36"/>
      <c r="H10" s="139"/>
    </row>
    <row r="11" spans="1:8" s="128" customFormat="1" ht="12.75" x14ac:dyDescent="0.2">
      <c r="A11" s="126" t="s">
        <v>111</v>
      </c>
      <c r="B11" s="127">
        <v>429395.73</v>
      </c>
      <c r="C11" s="135">
        <v>415276.38</v>
      </c>
      <c r="E11" s="33"/>
      <c r="F11" s="36"/>
      <c r="G11" s="36"/>
      <c r="H11" s="139"/>
    </row>
    <row r="12" spans="1:8" s="128" customFormat="1" ht="12.75" x14ac:dyDescent="0.2">
      <c r="A12" s="126" t="s">
        <v>102</v>
      </c>
      <c r="B12" s="127">
        <v>88750.89</v>
      </c>
      <c r="C12" s="135">
        <v>87288.07</v>
      </c>
      <c r="E12" s="33"/>
      <c r="F12" s="36"/>
      <c r="G12" s="36"/>
      <c r="H12" s="139"/>
    </row>
    <row r="13" spans="1:8" s="128" customFormat="1" ht="12.75" x14ac:dyDescent="0.2">
      <c r="A13" s="126" t="s">
        <v>103</v>
      </c>
      <c r="B13" s="127">
        <v>0</v>
      </c>
      <c r="C13" s="135">
        <v>0</v>
      </c>
      <c r="E13" s="33"/>
      <c r="F13" s="33"/>
      <c r="G13" s="33"/>
      <c r="H13" s="139"/>
    </row>
    <row r="14" spans="1:8" s="128" customFormat="1" ht="12.75" x14ac:dyDescent="0.2">
      <c r="A14" s="126" t="s">
        <v>112</v>
      </c>
      <c r="B14" s="127">
        <v>828523.36</v>
      </c>
      <c r="C14" s="135">
        <v>793596.01</v>
      </c>
      <c r="E14" s="33"/>
      <c r="F14" s="36"/>
      <c r="G14" s="36"/>
      <c r="H14" s="139"/>
    </row>
    <row r="15" spans="1:8" s="128" customFormat="1" ht="12.75" x14ac:dyDescent="0.25">
      <c r="A15" s="126" t="s">
        <v>141</v>
      </c>
      <c r="B15" s="135">
        <v>14400</v>
      </c>
      <c r="C15" s="135">
        <v>14400</v>
      </c>
      <c r="E15" s="33"/>
      <c r="F15" s="36"/>
      <c r="G15" s="36"/>
    </row>
    <row r="16" spans="1:8" s="128" customFormat="1" ht="12.75" x14ac:dyDescent="0.25">
      <c r="A16" s="126" t="s">
        <v>114</v>
      </c>
      <c r="B16" s="135">
        <v>929442.98</v>
      </c>
      <c r="C16" s="135">
        <v>887113.8</v>
      </c>
      <c r="E16" s="33"/>
      <c r="F16" s="36"/>
      <c r="G16" s="36"/>
    </row>
    <row r="17" spans="1:8" s="128" customFormat="1" ht="12.75" x14ac:dyDescent="0.25">
      <c r="A17" s="126" t="s">
        <v>142</v>
      </c>
      <c r="B17" s="135">
        <v>220566.9</v>
      </c>
      <c r="C17" s="135">
        <v>211955.97</v>
      </c>
      <c r="E17" s="33"/>
      <c r="F17" s="46"/>
      <c r="G17" s="46"/>
    </row>
    <row r="18" spans="1:8" s="128" customFormat="1" ht="12.75" x14ac:dyDescent="0.2">
      <c r="A18" s="126" t="s">
        <v>115</v>
      </c>
      <c r="B18" s="127">
        <v>0</v>
      </c>
      <c r="C18" s="135">
        <v>0</v>
      </c>
      <c r="E18" s="33"/>
      <c r="F18" s="33"/>
      <c r="G18" s="33"/>
      <c r="H18" s="139"/>
    </row>
    <row r="19" spans="1:8" s="128" customFormat="1" ht="12.75" x14ac:dyDescent="0.25">
      <c r="A19" s="126" t="s">
        <v>372</v>
      </c>
      <c r="B19" s="135">
        <v>216768.26</v>
      </c>
      <c r="C19" s="135">
        <v>210496.28</v>
      </c>
      <c r="E19" s="33"/>
      <c r="F19" s="36"/>
      <c r="G19" s="36"/>
    </row>
    <row r="20" spans="1:8" s="128" customFormat="1" ht="12.75" x14ac:dyDescent="0.25">
      <c r="A20" s="126" t="s">
        <v>143</v>
      </c>
      <c r="B20" s="127">
        <v>0</v>
      </c>
      <c r="C20" s="135">
        <v>46.19</v>
      </c>
      <c r="E20" s="33"/>
      <c r="F20" s="33"/>
      <c r="G20" s="33"/>
    </row>
    <row r="21" spans="1:8" s="128" customFormat="1" ht="25.5" x14ac:dyDescent="0.25">
      <c r="A21" s="126" t="s">
        <v>116</v>
      </c>
      <c r="B21" s="127">
        <v>2899224.31</v>
      </c>
      <c r="C21" s="135">
        <v>2763227.61</v>
      </c>
      <c r="E21" s="33"/>
      <c r="F21" s="33"/>
      <c r="G21" s="33"/>
    </row>
    <row r="22" spans="1:8" s="128" customFormat="1" ht="25.5" x14ac:dyDescent="0.25">
      <c r="A22" s="126" t="s">
        <v>117</v>
      </c>
      <c r="B22" s="127">
        <v>7589180.25</v>
      </c>
      <c r="C22" s="135">
        <v>7189153.4900000002</v>
      </c>
      <c r="E22" s="33"/>
      <c r="F22" s="33"/>
      <c r="G22" s="33"/>
    </row>
    <row r="23" spans="1:8" s="128" customFormat="1" ht="12.75" x14ac:dyDescent="0.25">
      <c r="A23" s="126" t="s">
        <v>118</v>
      </c>
      <c r="B23" s="135">
        <v>159230.75</v>
      </c>
      <c r="C23" s="135">
        <v>153670.42000000001</v>
      </c>
      <c r="E23" s="33"/>
      <c r="F23" s="46"/>
      <c r="G23" s="46"/>
    </row>
    <row r="24" spans="1:8" s="128" customFormat="1" ht="12.75" x14ac:dyDescent="0.2">
      <c r="A24" s="126" t="s">
        <v>119</v>
      </c>
      <c r="B24" s="127">
        <v>519241.74</v>
      </c>
      <c r="C24" s="135">
        <v>444723.3</v>
      </c>
      <c r="E24" s="33"/>
      <c r="F24" s="46"/>
      <c r="G24" s="46"/>
      <c r="H24" s="139"/>
    </row>
    <row r="25" spans="1:8" s="128" customFormat="1" ht="12.75" x14ac:dyDescent="0.25">
      <c r="A25" s="126" t="s">
        <v>120</v>
      </c>
      <c r="B25" s="135">
        <v>30366.39</v>
      </c>
      <c r="C25" s="135">
        <v>30366.39</v>
      </c>
      <c r="E25" s="33"/>
      <c r="F25" s="33"/>
      <c r="G25" s="46"/>
    </row>
    <row r="26" spans="1:8" s="128" customFormat="1" ht="12.75" x14ac:dyDescent="0.2">
      <c r="A26" s="126" t="s">
        <v>180</v>
      </c>
      <c r="B26" s="127">
        <v>21602.7</v>
      </c>
      <c r="C26" s="135">
        <v>14915</v>
      </c>
      <c r="E26" s="33"/>
      <c r="F26" s="140"/>
      <c r="G26" s="140"/>
      <c r="H26" s="139"/>
    </row>
    <row r="27" spans="1:8" s="128" customFormat="1" ht="12.75" x14ac:dyDescent="0.2">
      <c r="A27" s="126" t="s">
        <v>100</v>
      </c>
      <c r="B27" s="127">
        <v>310711.06</v>
      </c>
      <c r="C27" s="135">
        <v>276720.37</v>
      </c>
      <c r="E27" s="33"/>
      <c r="F27" s="141"/>
      <c r="G27" s="141"/>
      <c r="H27" s="139"/>
    </row>
    <row r="28" spans="1:8" x14ac:dyDescent="0.25">
      <c r="A28" s="17" t="s">
        <v>144</v>
      </c>
      <c r="B28" s="28">
        <f>SUM(B7:B27)</f>
        <v>20131204.359999996</v>
      </c>
      <c r="C28" s="28">
        <f>SUM(C7:C27)</f>
        <v>19177724.260000005</v>
      </c>
      <c r="E28" s="34"/>
      <c r="F28" s="47"/>
      <c r="G28" s="47"/>
    </row>
    <row r="29" spans="1:8" ht="15" x14ac:dyDescent="0.25">
      <c r="B29" s="18"/>
      <c r="C29" s="18"/>
    </row>
    <row r="30" spans="1:8" x14ac:dyDescent="0.25">
      <c r="A30" s="25" t="s">
        <v>110</v>
      </c>
      <c r="B30" s="26" t="s">
        <v>146</v>
      </c>
    </row>
    <row r="31" spans="1:8" s="128" customFormat="1" ht="12.75" x14ac:dyDescent="0.2">
      <c r="A31" s="126" t="s">
        <v>147</v>
      </c>
      <c r="B31" s="127">
        <f>SUM(B32:B40)</f>
        <v>3379668.67</v>
      </c>
      <c r="E31" s="33"/>
      <c r="F31" s="138"/>
      <c r="G31" s="139"/>
      <c r="H31" s="139"/>
    </row>
    <row r="32" spans="1:8" s="128" customFormat="1" ht="12.75" x14ac:dyDescent="0.2">
      <c r="A32" s="129" t="s">
        <v>121</v>
      </c>
      <c r="B32" s="130">
        <v>558334.56000000006</v>
      </c>
      <c r="E32" s="33"/>
      <c r="F32" s="46"/>
      <c r="G32" s="139"/>
      <c r="H32" s="139"/>
    </row>
    <row r="33" spans="1:8" s="128" customFormat="1" ht="12.75" x14ac:dyDescent="0.2">
      <c r="A33" s="129" t="s">
        <v>122</v>
      </c>
      <c r="B33" s="130">
        <v>516589.92</v>
      </c>
      <c r="E33" s="33"/>
      <c r="F33" s="36"/>
      <c r="G33" s="139"/>
      <c r="H33" s="139"/>
    </row>
    <row r="34" spans="1:8" s="128" customFormat="1" ht="25.5" x14ac:dyDescent="0.2">
      <c r="A34" s="129" t="s">
        <v>123</v>
      </c>
      <c r="B34" s="130">
        <v>546593.88</v>
      </c>
      <c r="E34" s="33"/>
      <c r="F34" s="33"/>
      <c r="G34" s="139"/>
      <c r="H34" s="139"/>
    </row>
    <row r="35" spans="1:8" s="128" customFormat="1" ht="25.5" x14ac:dyDescent="0.2">
      <c r="A35" s="129" t="s">
        <v>124</v>
      </c>
      <c r="B35" s="130">
        <v>67835.039999999994</v>
      </c>
      <c r="E35" s="33"/>
      <c r="F35" s="33"/>
      <c r="G35" s="139"/>
      <c r="H35" s="139"/>
    </row>
    <row r="36" spans="1:8" s="128" customFormat="1" ht="12.75" x14ac:dyDescent="0.2">
      <c r="A36" s="129" t="s">
        <v>125</v>
      </c>
      <c r="B36" s="130">
        <v>20872.32</v>
      </c>
      <c r="E36" s="33"/>
      <c r="F36" s="36"/>
      <c r="G36" s="139"/>
      <c r="H36" s="139"/>
    </row>
    <row r="37" spans="1:8" s="128" customFormat="1" ht="12.75" x14ac:dyDescent="0.2">
      <c r="A37" s="129" t="s">
        <v>126</v>
      </c>
      <c r="B37" s="130">
        <v>95390.82</v>
      </c>
      <c r="E37" s="33"/>
      <c r="F37" s="36"/>
      <c r="G37" s="139"/>
      <c r="H37" s="139"/>
    </row>
    <row r="38" spans="1:8" s="128" customFormat="1" ht="12.75" x14ac:dyDescent="0.2">
      <c r="A38" s="129" t="s">
        <v>127</v>
      </c>
      <c r="B38" s="130">
        <v>1372750.98</v>
      </c>
      <c r="E38" s="33"/>
      <c r="F38" s="36"/>
      <c r="G38" s="139"/>
      <c r="H38" s="139"/>
    </row>
    <row r="39" spans="1:8" s="128" customFormat="1" ht="12.75" x14ac:dyDescent="0.2">
      <c r="A39" s="129" t="s">
        <v>128</v>
      </c>
      <c r="B39" s="130">
        <v>126688.32000000001</v>
      </c>
      <c r="E39" s="33"/>
      <c r="F39" s="36"/>
      <c r="G39" s="139"/>
      <c r="H39" s="139"/>
    </row>
    <row r="40" spans="1:8" s="128" customFormat="1" ht="25.5" x14ac:dyDescent="0.2">
      <c r="A40" s="129" t="s">
        <v>131</v>
      </c>
      <c r="B40" s="130">
        <v>74612.83</v>
      </c>
      <c r="E40" s="33"/>
      <c r="F40" s="46"/>
      <c r="G40" s="139"/>
      <c r="H40" s="139"/>
    </row>
    <row r="41" spans="1:8" s="128" customFormat="1" ht="12.75" x14ac:dyDescent="0.2">
      <c r="A41" s="126" t="s">
        <v>148</v>
      </c>
      <c r="B41" s="127">
        <v>659553</v>
      </c>
      <c r="E41" s="33"/>
      <c r="F41" s="36"/>
      <c r="G41" s="139"/>
      <c r="H41" s="139"/>
    </row>
    <row r="42" spans="1:8" s="128" customFormat="1" ht="25.5" x14ac:dyDescent="0.2">
      <c r="A42" s="126" t="s">
        <v>101</v>
      </c>
      <c r="B42" s="127">
        <v>519198.96</v>
      </c>
      <c r="E42" s="33"/>
      <c r="F42" s="46"/>
      <c r="G42" s="139"/>
      <c r="H42" s="139"/>
    </row>
    <row r="43" spans="1:8" s="128" customFormat="1" ht="12.75" x14ac:dyDescent="0.2">
      <c r="A43" s="126" t="s">
        <v>130</v>
      </c>
      <c r="B43" s="127">
        <v>429187.08</v>
      </c>
      <c r="E43" s="33"/>
      <c r="F43" s="46"/>
      <c r="G43" s="139"/>
      <c r="H43" s="139"/>
    </row>
    <row r="44" spans="1:8" s="128" customFormat="1" ht="12.75" x14ac:dyDescent="0.2">
      <c r="A44" s="126" t="s">
        <v>336</v>
      </c>
      <c r="B44" s="127">
        <v>88707.36</v>
      </c>
      <c r="E44" s="33"/>
      <c r="F44" s="46"/>
      <c r="G44" s="139"/>
      <c r="H44" s="139"/>
    </row>
    <row r="45" spans="1:8" s="128" customFormat="1" ht="12.75" x14ac:dyDescent="0.2">
      <c r="A45" s="126" t="s">
        <v>337</v>
      </c>
      <c r="B45" s="127">
        <v>0</v>
      </c>
      <c r="E45" s="33"/>
      <c r="F45" s="33"/>
      <c r="G45" s="139"/>
      <c r="H45" s="139"/>
    </row>
    <row r="46" spans="1:8" s="128" customFormat="1" ht="12.75" x14ac:dyDescent="0.2">
      <c r="A46" s="126" t="s">
        <v>338</v>
      </c>
      <c r="B46" s="127">
        <v>748279.18</v>
      </c>
      <c r="E46" s="33"/>
      <c r="F46" s="36"/>
      <c r="G46" s="139"/>
      <c r="H46" s="139"/>
    </row>
    <row r="47" spans="1:8" s="128" customFormat="1" ht="12.75" x14ac:dyDescent="0.2">
      <c r="A47" s="126" t="s">
        <v>104</v>
      </c>
      <c r="B47" s="127">
        <v>32099.84</v>
      </c>
      <c r="E47" s="33"/>
      <c r="F47" s="36"/>
      <c r="G47" s="139"/>
      <c r="H47" s="139"/>
    </row>
    <row r="48" spans="1:8" s="128" customFormat="1" ht="12.75" x14ac:dyDescent="0.2">
      <c r="A48" s="126" t="s">
        <v>339</v>
      </c>
      <c r="B48" s="127">
        <v>928818.24</v>
      </c>
      <c r="E48" s="33"/>
      <c r="F48" s="46"/>
      <c r="G48" s="139"/>
      <c r="H48" s="139"/>
    </row>
    <row r="49" spans="1:8" s="128" customFormat="1" ht="12.75" x14ac:dyDescent="0.2">
      <c r="A49" s="126" t="s">
        <v>340</v>
      </c>
      <c r="B49" s="127">
        <v>220566.9</v>
      </c>
      <c r="E49" s="33"/>
      <c r="F49" s="36"/>
      <c r="G49" s="139"/>
      <c r="H49" s="139"/>
    </row>
    <row r="50" spans="1:8" s="128" customFormat="1" ht="12.75" x14ac:dyDescent="0.2">
      <c r="A50" s="131" t="s">
        <v>341</v>
      </c>
      <c r="B50" s="127">
        <v>0</v>
      </c>
      <c r="E50" s="33"/>
      <c r="F50" s="33"/>
      <c r="G50" s="139"/>
      <c r="H50" s="139"/>
    </row>
    <row r="51" spans="1:8" s="128" customFormat="1" ht="12.75" x14ac:dyDescent="0.2">
      <c r="A51" s="126" t="s">
        <v>371</v>
      </c>
      <c r="B51" s="127">
        <v>215432.25</v>
      </c>
      <c r="E51" s="33"/>
      <c r="F51" s="33"/>
      <c r="G51" s="139"/>
      <c r="H51" s="139"/>
    </row>
    <row r="52" spans="1:8" s="128" customFormat="1" ht="12.75" x14ac:dyDescent="0.2">
      <c r="A52" s="131" t="s">
        <v>343</v>
      </c>
      <c r="B52" s="132">
        <v>0</v>
      </c>
      <c r="E52" s="33"/>
      <c r="F52" s="33"/>
      <c r="G52" s="139"/>
      <c r="H52" s="139"/>
    </row>
    <row r="53" spans="1:8" s="128" customFormat="1" ht="25.5" x14ac:dyDescent="0.2">
      <c r="A53" s="126" t="s">
        <v>346</v>
      </c>
      <c r="B53" s="127">
        <v>3470359.24</v>
      </c>
      <c r="E53" s="33"/>
      <c r="F53" s="33"/>
      <c r="G53" s="139"/>
      <c r="H53" s="139"/>
    </row>
    <row r="54" spans="1:8" s="128" customFormat="1" ht="12.75" x14ac:dyDescent="0.25">
      <c r="A54" s="133" t="s">
        <v>134</v>
      </c>
      <c r="B54" s="130">
        <v>67880.42</v>
      </c>
      <c r="E54" s="33"/>
      <c r="F54" s="33"/>
    </row>
    <row r="55" spans="1:8" s="128" customFormat="1" ht="12.75" x14ac:dyDescent="0.2">
      <c r="A55" s="133" t="s">
        <v>181</v>
      </c>
      <c r="B55" s="130">
        <v>117232.25</v>
      </c>
      <c r="F55" s="140"/>
      <c r="H55" s="139"/>
    </row>
    <row r="56" spans="1:8" s="128" customFormat="1" ht="12.75" x14ac:dyDescent="0.2">
      <c r="A56" s="126" t="s">
        <v>344</v>
      </c>
      <c r="B56" s="127">
        <v>7319278.6299999999</v>
      </c>
      <c r="E56" s="33"/>
      <c r="F56" s="33"/>
      <c r="H56" s="139"/>
    </row>
    <row r="57" spans="1:8" s="128" customFormat="1" ht="12.75" x14ac:dyDescent="0.2">
      <c r="A57" s="133" t="s">
        <v>135</v>
      </c>
      <c r="B57" s="130">
        <v>140493.69</v>
      </c>
      <c r="F57" s="33"/>
      <c r="G57" s="139"/>
      <c r="H57" s="139"/>
    </row>
    <row r="58" spans="1:8" s="128" customFormat="1" ht="12.75" x14ac:dyDescent="0.2">
      <c r="A58" s="126" t="s">
        <v>345</v>
      </c>
      <c r="B58" s="127">
        <v>308184.36</v>
      </c>
      <c r="E58" s="33"/>
      <c r="F58" s="33"/>
      <c r="G58" s="139"/>
      <c r="H58" s="139"/>
    </row>
    <row r="59" spans="1:8" s="128" customFormat="1" ht="12.75" x14ac:dyDescent="0.2">
      <c r="A59" s="131" t="s">
        <v>107</v>
      </c>
      <c r="B59" s="132">
        <v>0</v>
      </c>
      <c r="E59" s="33"/>
      <c r="F59" s="33"/>
      <c r="H59" s="139"/>
    </row>
    <row r="60" spans="1:8" s="128" customFormat="1" ht="12.75" x14ac:dyDescent="0.2">
      <c r="A60" s="126" t="s">
        <v>108</v>
      </c>
      <c r="B60" s="127">
        <v>35615.410000000003</v>
      </c>
      <c r="E60" s="33"/>
      <c r="F60" s="36"/>
      <c r="G60" s="139"/>
      <c r="H60" s="139"/>
    </row>
    <row r="61" spans="1:8" s="128" customFormat="1" ht="12.75" x14ac:dyDescent="0.2">
      <c r="A61" s="131" t="s">
        <v>109</v>
      </c>
      <c r="B61" s="127">
        <v>310711.06</v>
      </c>
      <c r="E61" s="33"/>
      <c r="F61" s="141"/>
      <c r="G61" s="139"/>
      <c r="H61" s="139"/>
    </row>
    <row r="62" spans="1:8" s="128" customFormat="1" ht="25.5" x14ac:dyDescent="0.2">
      <c r="A62" s="126" t="s">
        <v>185</v>
      </c>
      <c r="B62" s="134">
        <v>0</v>
      </c>
      <c r="E62" s="33"/>
      <c r="F62" s="33"/>
      <c r="H62" s="139"/>
    </row>
    <row r="63" spans="1:8" x14ac:dyDescent="0.25">
      <c r="A63" s="17" t="s">
        <v>149</v>
      </c>
      <c r="B63" s="27">
        <f>B31+B41+B42+B43+B46+B44+B45+B47+B49+B48+B51+B58+B53+B50+B56+B52+B59+B60+B61+B62</f>
        <v>18665660.18</v>
      </c>
      <c r="E63" s="40"/>
      <c r="F63" s="48"/>
    </row>
    <row r="64" spans="1:8" ht="4.5" customHeight="1" x14ac:dyDescent="0.25">
      <c r="B64" s="2"/>
      <c r="E64" s="40"/>
      <c r="F64" s="48"/>
    </row>
    <row r="65" spans="1:2" x14ac:dyDescent="0.25">
      <c r="A65" s="17" t="s">
        <v>137</v>
      </c>
      <c r="B65" s="27">
        <f>C28-B63</f>
        <v>512064.08000000566</v>
      </c>
    </row>
  </sheetData>
  <mergeCells count="4">
    <mergeCell ref="A1:C1"/>
    <mergeCell ref="A3:C3"/>
    <mergeCell ref="A5:A6"/>
    <mergeCell ref="B5:C5"/>
  </mergeCells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scale="80"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zoomScaleNormal="100" workbookViewId="0">
      <pane ySplit="3" topLeftCell="A4" activePane="bottomLeft" state="frozen"/>
      <selection sqref="A1:C1"/>
      <selection pane="bottomLeft" sqref="A1:C1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155" t="s">
        <v>97</v>
      </c>
      <c r="B1" s="155"/>
      <c r="C1" s="155"/>
      <c r="D1" s="16"/>
      <c r="E1" s="21"/>
      <c r="F1" s="21"/>
    </row>
    <row r="2" spans="1:8" ht="6.75" customHeight="1" thickBot="1" x14ac:dyDescent="0.3"/>
    <row r="3" spans="1:8" ht="24.75" customHeight="1" thickBot="1" x14ac:dyDescent="0.3">
      <c r="A3" s="159" t="s">
        <v>54</v>
      </c>
      <c r="B3" s="159"/>
      <c r="C3" s="159"/>
      <c r="D3" s="23"/>
      <c r="E3" s="1" t="s">
        <v>91</v>
      </c>
      <c r="F3" s="20"/>
    </row>
    <row r="4" spans="1:8" ht="6" customHeight="1" x14ac:dyDescent="0.25"/>
    <row r="5" spans="1:8" x14ac:dyDescent="0.25">
      <c r="A5" s="153" t="s">
        <v>110</v>
      </c>
      <c r="B5" s="157" t="s">
        <v>145</v>
      </c>
      <c r="C5" s="158"/>
      <c r="E5" s="5"/>
      <c r="F5" s="6"/>
    </row>
    <row r="6" spans="1:8" x14ac:dyDescent="0.25">
      <c r="A6" s="154"/>
      <c r="B6" s="25" t="s">
        <v>98</v>
      </c>
      <c r="C6" s="25" t="s">
        <v>99</v>
      </c>
      <c r="E6" s="5"/>
      <c r="F6" s="6"/>
    </row>
    <row r="7" spans="1:8" s="128" customFormat="1" ht="12.75" x14ac:dyDescent="0.2">
      <c r="A7" s="126" t="s">
        <v>139</v>
      </c>
      <c r="B7" s="127">
        <v>2949146.1</v>
      </c>
      <c r="C7" s="135">
        <v>2929857.02</v>
      </c>
      <c r="E7" s="33"/>
      <c r="F7" s="36"/>
      <c r="G7" s="36"/>
      <c r="H7" s="139"/>
    </row>
    <row r="8" spans="1:8" s="128" customFormat="1" ht="25.5" x14ac:dyDescent="0.2">
      <c r="A8" s="126" t="s">
        <v>113</v>
      </c>
      <c r="B8" s="127">
        <v>416113.91</v>
      </c>
      <c r="C8" s="135">
        <v>400179.11</v>
      </c>
      <c r="E8" s="33"/>
      <c r="F8" s="33"/>
      <c r="G8" s="33"/>
      <c r="H8" s="139"/>
    </row>
    <row r="9" spans="1:8" s="128" customFormat="1" ht="12.75" x14ac:dyDescent="0.25">
      <c r="A9" s="126" t="s">
        <v>140</v>
      </c>
      <c r="B9" s="135">
        <v>1439830.86</v>
      </c>
      <c r="C9" s="135">
        <v>1435242.08</v>
      </c>
      <c r="E9" s="33"/>
      <c r="F9" s="36"/>
      <c r="G9" s="36"/>
    </row>
    <row r="10" spans="1:8" s="128" customFormat="1" ht="25.5" x14ac:dyDescent="0.2">
      <c r="A10" s="126" t="s">
        <v>129</v>
      </c>
      <c r="B10" s="127">
        <v>453363.84</v>
      </c>
      <c r="C10" s="135">
        <v>449277.8</v>
      </c>
      <c r="E10" s="33"/>
      <c r="F10" s="36"/>
      <c r="G10" s="36"/>
      <c r="H10" s="139"/>
    </row>
    <row r="11" spans="1:8" s="128" customFormat="1" ht="12.75" x14ac:dyDescent="0.2">
      <c r="A11" s="126" t="s">
        <v>111</v>
      </c>
      <c r="B11" s="127">
        <v>0</v>
      </c>
      <c r="C11" s="135">
        <v>0</v>
      </c>
      <c r="E11" s="33"/>
      <c r="F11" s="33"/>
      <c r="G11" s="33"/>
      <c r="H11" s="139"/>
    </row>
    <row r="12" spans="1:8" s="128" customFormat="1" ht="12.75" x14ac:dyDescent="0.2">
      <c r="A12" s="126" t="s">
        <v>102</v>
      </c>
      <c r="B12" s="127">
        <v>77460.490000000005</v>
      </c>
      <c r="C12" s="135">
        <v>77990.45</v>
      </c>
      <c r="E12" s="33"/>
      <c r="F12" s="36"/>
      <c r="G12" s="36"/>
      <c r="H12" s="139"/>
    </row>
    <row r="13" spans="1:8" s="128" customFormat="1" ht="12.75" x14ac:dyDescent="0.2">
      <c r="A13" s="126" t="s">
        <v>103</v>
      </c>
      <c r="B13" s="127">
        <v>0</v>
      </c>
      <c r="C13" s="135">
        <v>0</v>
      </c>
      <c r="E13" s="33"/>
      <c r="F13" s="33"/>
      <c r="G13" s="33"/>
      <c r="H13" s="139"/>
    </row>
    <row r="14" spans="1:8" s="128" customFormat="1" ht="12.75" x14ac:dyDescent="0.2">
      <c r="A14" s="126" t="s">
        <v>112</v>
      </c>
      <c r="B14" s="127">
        <v>562213.88</v>
      </c>
      <c r="C14" s="135">
        <v>546118.81000000006</v>
      </c>
      <c r="E14" s="33"/>
      <c r="F14" s="36"/>
      <c r="G14" s="36"/>
      <c r="H14" s="139"/>
    </row>
    <row r="15" spans="1:8" s="128" customFormat="1" ht="12.75" x14ac:dyDescent="0.25">
      <c r="A15" s="126" t="s">
        <v>141</v>
      </c>
      <c r="B15" s="135">
        <v>118470</v>
      </c>
      <c r="C15" s="135">
        <v>172320</v>
      </c>
      <c r="E15" s="33"/>
      <c r="F15" s="36"/>
      <c r="G15" s="36"/>
    </row>
    <row r="16" spans="1:8" s="128" customFormat="1" ht="12.75" x14ac:dyDescent="0.25">
      <c r="A16" s="126" t="s">
        <v>114</v>
      </c>
      <c r="B16" s="135">
        <v>811046.04</v>
      </c>
      <c r="C16" s="135">
        <v>792680.61</v>
      </c>
      <c r="E16" s="33"/>
      <c r="F16" s="36"/>
      <c r="G16" s="36"/>
    </row>
    <row r="17" spans="1:8" s="128" customFormat="1" ht="12.75" x14ac:dyDescent="0.25">
      <c r="A17" s="126" t="s">
        <v>142</v>
      </c>
      <c r="B17" s="135">
        <v>0</v>
      </c>
      <c r="C17" s="135">
        <v>0</v>
      </c>
      <c r="E17" s="33"/>
      <c r="F17" s="46"/>
      <c r="G17" s="46"/>
    </row>
    <row r="18" spans="1:8" s="128" customFormat="1" ht="12.75" x14ac:dyDescent="0.2">
      <c r="A18" s="126" t="s">
        <v>115</v>
      </c>
      <c r="B18" s="127">
        <v>0</v>
      </c>
      <c r="C18" s="135">
        <v>0</v>
      </c>
      <c r="E18" s="33"/>
      <c r="F18" s="33"/>
      <c r="G18" s="33"/>
      <c r="H18" s="139"/>
    </row>
    <row r="19" spans="1:8" s="128" customFormat="1" ht="12.75" x14ac:dyDescent="0.25">
      <c r="A19" s="126" t="s">
        <v>372</v>
      </c>
      <c r="B19" s="135">
        <v>570277.31999999995</v>
      </c>
      <c r="C19" s="135">
        <v>600277</v>
      </c>
      <c r="E19" s="33"/>
      <c r="F19" s="36"/>
      <c r="G19" s="36"/>
    </row>
    <row r="20" spans="1:8" s="128" customFormat="1" ht="12.75" x14ac:dyDescent="0.25">
      <c r="A20" s="126" t="s">
        <v>143</v>
      </c>
      <c r="B20" s="127">
        <v>0</v>
      </c>
      <c r="C20" s="135">
        <v>0</v>
      </c>
      <c r="E20" s="33"/>
      <c r="F20" s="33"/>
      <c r="G20" s="33"/>
    </row>
    <row r="21" spans="1:8" s="128" customFormat="1" ht="25.5" x14ac:dyDescent="0.25">
      <c r="A21" s="126" t="s">
        <v>116</v>
      </c>
      <c r="B21" s="127">
        <v>2142066.83</v>
      </c>
      <c r="C21" s="135">
        <v>1978092.55</v>
      </c>
      <c r="E21" s="33"/>
      <c r="F21" s="33"/>
      <c r="G21" s="33"/>
    </row>
    <row r="22" spans="1:8" s="128" customFormat="1" ht="25.5" x14ac:dyDescent="0.25">
      <c r="A22" s="126" t="s">
        <v>117</v>
      </c>
      <c r="B22" s="127">
        <v>7038341.4299999997</v>
      </c>
      <c r="C22" s="135">
        <v>6725466.7999999998</v>
      </c>
      <c r="E22" s="33"/>
      <c r="F22" s="33"/>
      <c r="G22" s="33"/>
    </row>
    <row r="23" spans="1:8" s="128" customFormat="1" ht="12.75" x14ac:dyDescent="0.25">
      <c r="A23" s="126" t="s">
        <v>118</v>
      </c>
      <c r="B23" s="135">
        <v>152640.6</v>
      </c>
      <c r="C23" s="135">
        <v>152836.82999999999</v>
      </c>
      <c r="E23" s="33"/>
      <c r="F23" s="46"/>
      <c r="G23" s="46"/>
    </row>
    <row r="24" spans="1:8" s="128" customFormat="1" ht="12.75" x14ac:dyDescent="0.2">
      <c r="A24" s="126" t="s">
        <v>119</v>
      </c>
      <c r="B24" s="127">
        <v>230220.73</v>
      </c>
      <c r="C24" s="135">
        <v>181742.07999999999</v>
      </c>
      <c r="E24" s="33"/>
      <c r="F24" s="46"/>
      <c r="G24" s="46"/>
      <c r="H24" s="139"/>
    </row>
    <row r="25" spans="1:8" s="128" customFormat="1" ht="12.75" x14ac:dyDescent="0.25">
      <c r="A25" s="126" t="s">
        <v>120</v>
      </c>
      <c r="B25" s="135">
        <v>137837.39000000001</v>
      </c>
      <c r="C25" s="135">
        <v>137837.39000000001</v>
      </c>
      <c r="E25" s="33"/>
      <c r="F25" s="33"/>
      <c r="G25" s="46"/>
    </row>
    <row r="26" spans="1:8" s="128" customFormat="1" ht="12.75" x14ac:dyDescent="0.2">
      <c r="A26" s="126" t="s">
        <v>180</v>
      </c>
      <c r="B26" s="127">
        <v>179676.9</v>
      </c>
      <c r="C26" s="135">
        <v>217174.89</v>
      </c>
      <c r="E26" s="33"/>
      <c r="F26" s="140"/>
      <c r="G26" s="140"/>
      <c r="H26" s="139"/>
    </row>
    <row r="27" spans="1:8" s="128" customFormat="1" ht="12.75" x14ac:dyDescent="0.2">
      <c r="A27" s="126" t="s">
        <v>100</v>
      </c>
      <c r="B27" s="127">
        <v>182848.88</v>
      </c>
      <c r="C27" s="135">
        <v>149057.26</v>
      </c>
      <c r="E27" s="33"/>
      <c r="F27" s="141"/>
      <c r="G27" s="141"/>
      <c r="H27" s="139"/>
    </row>
    <row r="28" spans="1:8" x14ac:dyDescent="0.25">
      <c r="A28" s="17" t="s">
        <v>144</v>
      </c>
      <c r="B28" s="28">
        <f>SUM(B7:B27)</f>
        <v>17461555.199999996</v>
      </c>
      <c r="C28" s="28">
        <f>SUM(C7:C27)</f>
        <v>16946150.680000003</v>
      </c>
      <c r="E28" s="34"/>
      <c r="F28" s="47"/>
      <c r="G28" s="47"/>
    </row>
    <row r="29" spans="1:8" ht="15" x14ac:dyDescent="0.25">
      <c r="B29" s="18"/>
      <c r="C29" s="18"/>
    </row>
    <row r="30" spans="1:8" x14ac:dyDescent="0.25">
      <c r="A30" s="25" t="s">
        <v>110</v>
      </c>
      <c r="B30" s="26" t="s">
        <v>146</v>
      </c>
    </row>
    <row r="31" spans="1:8" s="128" customFormat="1" ht="12.75" x14ac:dyDescent="0.2">
      <c r="A31" s="126" t="s">
        <v>147</v>
      </c>
      <c r="B31" s="127">
        <f>SUM(B32:B40)</f>
        <v>2519259.58</v>
      </c>
      <c r="E31" s="33"/>
      <c r="F31" s="138"/>
      <c r="G31" s="139"/>
      <c r="H31" s="139"/>
    </row>
    <row r="32" spans="1:8" s="128" customFormat="1" ht="12.75" x14ac:dyDescent="0.2">
      <c r="A32" s="129" t="s">
        <v>121</v>
      </c>
      <c r="B32" s="130">
        <v>487534.8</v>
      </c>
      <c r="E32" s="33"/>
      <c r="F32" s="46"/>
      <c r="G32" s="139"/>
      <c r="H32" s="139"/>
    </row>
    <row r="33" spans="1:8" s="128" customFormat="1" ht="12.75" x14ac:dyDescent="0.2">
      <c r="A33" s="129" t="s">
        <v>122</v>
      </c>
      <c r="B33" s="130">
        <v>451083.6</v>
      </c>
      <c r="E33" s="33"/>
      <c r="F33" s="36"/>
      <c r="G33" s="139"/>
      <c r="H33" s="139"/>
    </row>
    <row r="34" spans="1:8" s="128" customFormat="1" ht="25.5" x14ac:dyDescent="0.2">
      <c r="A34" s="129" t="s">
        <v>123</v>
      </c>
      <c r="B34" s="130">
        <v>477282.9</v>
      </c>
      <c r="E34" s="33"/>
      <c r="F34" s="33"/>
      <c r="G34" s="139"/>
      <c r="H34" s="139"/>
    </row>
    <row r="35" spans="1:8" s="128" customFormat="1" ht="25.5" x14ac:dyDescent="0.2">
      <c r="A35" s="129" t="s">
        <v>124</v>
      </c>
      <c r="B35" s="130">
        <v>59233.2</v>
      </c>
      <c r="E35" s="33"/>
      <c r="F35" s="33"/>
      <c r="G35" s="139"/>
      <c r="H35" s="139"/>
    </row>
    <row r="36" spans="1:8" s="128" customFormat="1" ht="12.75" x14ac:dyDescent="0.2">
      <c r="A36" s="129" t="s">
        <v>125</v>
      </c>
      <c r="B36" s="130">
        <v>18225.599999999999</v>
      </c>
      <c r="E36" s="33"/>
      <c r="F36" s="36"/>
      <c r="G36" s="139"/>
      <c r="H36" s="139"/>
    </row>
    <row r="37" spans="1:8" s="128" customFormat="1" ht="12.75" x14ac:dyDescent="0.2">
      <c r="A37" s="129" t="s">
        <v>126</v>
      </c>
      <c r="B37" s="130">
        <v>218036.16</v>
      </c>
      <c r="E37" s="33"/>
      <c r="F37" s="36"/>
      <c r="G37" s="139"/>
      <c r="H37" s="139"/>
    </row>
    <row r="38" spans="1:8" s="128" customFormat="1" ht="12.75" x14ac:dyDescent="0.2">
      <c r="A38" s="129" t="s">
        <v>127</v>
      </c>
      <c r="B38" s="130">
        <v>740489.16</v>
      </c>
      <c r="E38" s="33"/>
      <c r="F38" s="36"/>
      <c r="G38" s="139"/>
      <c r="H38" s="139"/>
    </row>
    <row r="39" spans="1:8" s="128" customFormat="1" ht="12.75" x14ac:dyDescent="0.2">
      <c r="A39" s="129" t="s">
        <v>128</v>
      </c>
      <c r="B39" s="130">
        <v>0</v>
      </c>
      <c r="E39" s="33"/>
      <c r="F39" s="33"/>
      <c r="G39" s="139"/>
      <c r="H39" s="139"/>
    </row>
    <row r="40" spans="1:8" s="128" customFormat="1" ht="25.5" x14ac:dyDescent="0.2">
      <c r="A40" s="129" t="s">
        <v>131</v>
      </c>
      <c r="B40" s="130">
        <v>67374.16</v>
      </c>
      <c r="E40" s="33"/>
      <c r="F40" s="46"/>
      <c r="G40" s="139"/>
      <c r="H40" s="139"/>
    </row>
    <row r="41" spans="1:8" s="128" customFormat="1" ht="12.75" x14ac:dyDescent="0.2">
      <c r="A41" s="126" t="s">
        <v>148</v>
      </c>
      <c r="B41" s="127">
        <v>5217874</v>
      </c>
      <c r="E41" s="33"/>
      <c r="F41" s="36"/>
      <c r="G41" s="139"/>
      <c r="H41" s="139"/>
    </row>
    <row r="42" spans="1:8" s="128" customFormat="1" ht="25.5" x14ac:dyDescent="0.2">
      <c r="A42" s="126" t="s">
        <v>101</v>
      </c>
      <c r="B42" s="127">
        <v>453361.8</v>
      </c>
      <c r="E42" s="33"/>
      <c r="F42" s="46"/>
      <c r="G42" s="139"/>
      <c r="H42" s="139"/>
    </row>
    <row r="43" spans="1:8" s="128" customFormat="1" ht="12.75" x14ac:dyDescent="0.2">
      <c r="A43" s="126" t="s">
        <v>130</v>
      </c>
      <c r="B43" s="127">
        <v>0</v>
      </c>
      <c r="E43" s="33"/>
      <c r="F43" s="46"/>
      <c r="G43" s="139"/>
      <c r="H43" s="139"/>
    </row>
    <row r="44" spans="1:8" s="128" customFormat="1" ht="12.75" x14ac:dyDescent="0.2">
      <c r="A44" s="126" t="s">
        <v>336</v>
      </c>
      <c r="B44" s="127">
        <v>77458.8</v>
      </c>
      <c r="E44" s="33"/>
      <c r="F44" s="46"/>
      <c r="G44" s="139"/>
      <c r="H44" s="139"/>
    </row>
    <row r="45" spans="1:8" s="128" customFormat="1" ht="12.75" x14ac:dyDescent="0.2">
      <c r="A45" s="126" t="s">
        <v>337</v>
      </c>
      <c r="B45" s="127">
        <v>0</v>
      </c>
      <c r="E45" s="33"/>
      <c r="F45" s="33"/>
      <c r="G45" s="139"/>
      <c r="H45" s="139"/>
    </row>
    <row r="46" spans="1:8" s="128" customFormat="1" ht="12.75" x14ac:dyDescent="0.2">
      <c r="A46" s="126" t="s">
        <v>338</v>
      </c>
      <c r="B46" s="127">
        <v>518566.81</v>
      </c>
      <c r="E46" s="33"/>
      <c r="F46" s="36"/>
      <c r="G46" s="139"/>
      <c r="H46" s="139"/>
    </row>
    <row r="47" spans="1:8" s="128" customFormat="1" ht="12.75" x14ac:dyDescent="0.2">
      <c r="A47" s="126" t="s">
        <v>104</v>
      </c>
      <c r="B47" s="127">
        <v>0</v>
      </c>
      <c r="E47" s="33"/>
      <c r="F47" s="33"/>
      <c r="G47" s="139"/>
      <c r="H47" s="139"/>
    </row>
    <row r="48" spans="1:8" s="128" customFormat="1" ht="12.75" x14ac:dyDescent="0.2">
      <c r="A48" s="126" t="s">
        <v>339</v>
      </c>
      <c r="B48" s="127">
        <v>811039.2</v>
      </c>
      <c r="E48" s="33"/>
      <c r="F48" s="46"/>
      <c r="G48" s="139"/>
      <c r="H48" s="139"/>
    </row>
    <row r="49" spans="1:8" s="128" customFormat="1" ht="12.75" x14ac:dyDescent="0.2">
      <c r="A49" s="126" t="s">
        <v>340</v>
      </c>
      <c r="B49" s="127">
        <v>0</v>
      </c>
      <c r="E49" s="33"/>
      <c r="F49" s="33"/>
      <c r="G49" s="139"/>
      <c r="H49" s="139"/>
    </row>
    <row r="50" spans="1:8" s="128" customFormat="1" ht="12.75" x14ac:dyDescent="0.2">
      <c r="A50" s="131" t="s">
        <v>341</v>
      </c>
      <c r="B50" s="127">
        <v>0</v>
      </c>
      <c r="E50" s="33"/>
      <c r="F50" s="33"/>
      <c r="G50" s="139"/>
      <c r="H50" s="139"/>
    </row>
    <row r="51" spans="1:8" s="128" customFormat="1" ht="12.75" x14ac:dyDescent="0.2">
      <c r="A51" s="126" t="s">
        <v>371</v>
      </c>
      <c r="B51" s="127">
        <v>581733.92000000004</v>
      </c>
      <c r="E51" s="33"/>
      <c r="F51" s="33"/>
      <c r="G51" s="139"/>
      <c r="H51" s="139"/>
    </row>
    <row r="52" spans="1:8" s="128" customFormat="1" ht="12.75" x14ac:dyDescent="0.2">
      <c r="A52" s="131" t="s">
        <v>343</v>
      </c>
      <c r="B52" s="132">
        <v>0</v>
      </c>
      <c r="E52" s="33"/>
      <c r="F52" s="33"/>
      <c r="G52" s="139"/>
      <c r="H52" s="139"/>
    </row>
    <row r="53" spans="1:8" s="128" customFormat="1" ht="25.5" x14ac:dyDescent="0.2">
      <c r="A53" s="126" t="s">
        <v>346</v>
      </c>
      <c r="B53" s="127">
        <v>2541593.63</v>
      </c>
      <c r="E53" s="33"/>
      <c r="F53" s="33"/>
      <c r="G53" s="139"/>
      <c r="H53" s="139"/>
    </row>
    <row r="54" spans="1:8" s="128" customFormat="1" ht="12.75" x14ac:dyDescent="0.25">
      <c r="A54" s="133" t="s">
        <v>134</v>
      </c>
      <c r="B54" s="130">
        <v>86789.759999999995</v>
      </c>
      <c r="E54" s="33"/>
      <c r="F54" s="33"/>
    </row>
    <row r="55" spans="1:8" s="128" customFormat="1" ht="12.75" x14ac:dyDescent="0.2">
      <c r="A55" s="133" t="s">
        <v>181</v>
      </c>
      <c r="B55" s="130">
        <v>149375.93</v>
      </c>
      <c r="F55" s="140"/>
      <c r="H55" s="139"/>
    </row>
    <row r="56" spans="1:8" s="128" customFormat="1" ht="12.75" x14ac:dyDescent="0.2">
      <c r="A56" s="126" t="s">
        <v>344</v>
      </c>
      <c r="B56" s="127">
        <v>6602216.7699999996</v>
      </c>
      <c r="E56" s="33"/>
      <c r="F56" s="33"/>
      <c r="H56" s="139"/>
    </row>
    <row r="57" spans="1:8" s="128" customFormat="1" ht="12.75" x14ac:dyDescent="0.2">
      <c r="A57" s="133" t="s">
        <v>135</v>
      </c>
      <c r="B57" s="130">
        <v>179948.22</v>
      </c>
      <c r="F57" s="33"/>
      <c r="G57" s="139"/>
      <c r="H57" s="139"/>
    </row>
    <row r="58" spans="1:8" s="128" customFormat="1" ht="12.75" x14ac:dyDescent="0.2">
      <c r="A58" s="126" t="s">
        <v>345</v>
      </c>
      <c r="B58" s="127">
        <v>315055.08</v>
      </c>
      <c r="E58" s="33"/>
      <c r="F58" s="33"/>
      <c r="G58" s="139"/>
      <c r="H58" s="139"/>
    </row>
    <row r="59" spans="1:8" s="128" customFormat="1" ht="12.75" x14ac:dyDescent="0.2">
      <c r="A59" s="131" t="s">
        <v>107</v>
      </c>
      <c r="B59" s="132">
        <v>0</v>
      </c>
      <c r="E59" s="33"/>
      <c r="F59" s="33"/>
      <c r="H59" s="139"/>
    </row>
    <row r="60" spans="1:8" s="128" customFormat="1" ht="12.75" x14ac:dyDescent="0.2">
      <c r="A60" s="126" t="s">
        <v>108</v>
      </c>
      <c r="B60" s="127">
        <v>41248.06</v>
      </c>
      <c r="E60" s="33"/>
      <c r="F60" s="36"/>
      <c r="G60" s="139"/>
      <c r="H60" s="139"/>
    </row>
    <row r="61" spans="1:8" s="128" customFormat="1" ht="12.75" x14ac:dyDescent="0.2">
      <c r="A61" s="131" t="s">
        <v>109</v>
      </c>
      <c r="B61" s="127">
        <v>182848.88</v>
      </c>
      <c r="E61" s="33"/>
      <c r="F61" s="141"/>
      <c r="G61" s="139"/>
      <c r="H61" s="139"/>
    </row>
    <row r="62" spans="1:8" s="128" customFormat="1" ht="25.5" x14ac:dyDescent="0.2">
      <c r="A62" s="126" t="s">
        <v>185</v>
      </c>
      <c r="B62" s="134">
        <v>0</v>
      </c>
      <c r="E62" s="33"/>
      <c r="F62" s="33"/>
      <c r="H62" s="139"/>
    </row>
    <row r="63" spans="1:8" x14ac:dyDescent="0.25">
      <c r="A63" s="17" t="s">
        <v>149</v>
      </c>
      <c r="B63" s="27">
        <f>B31+B41+B42+B43+B46+B44+B45+B47+B49+B48+B51+B58+B53+B50+B56+B52+B59+B60+B61+B62</f>
        <v>19862256.529999997</v>
      </c>
      <c r="E63" s="40"/>
      <c r="F63" s="48"/>
    </row>
    <row r="64" spans="1:8" ht="4.5" customHeight="1" x14ac:dyDescent="0.25">
      <c r="B64" s="2"/>
      <c r="E64" s="40"/>
      <c r="F64" s="48"/>
    </row>
    <row r="65" spans="1:2" x14ac:dyDescent="0.25">
      <c r="A65" s="17" t="s">
        <v>137</v>
      </c>
      <c r="B65" s="27">
        <f>C28-B63</f>
        <v>-2916105.849999994</v>
      </c>
    </row>
  </sheetData>
  <mergeCells count="4">
    <mergeCell ref="A1:C1"/>
    <mergeCell ref="A3:C3"/>
    <mergeCell ref="A5:A6"/>
    <mergeCell ref="B5:C5"/>
  </mergeCells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scale="80"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zoomScaleNormal="100" workbookViewId="0">
      <pane ySplit="3" topLeftCell="A4" activePane="bottomLeft" state="frozen"/>
      <selection sqref="A1:C1"/>
      <selection pane="bottomLeft" sqref="A1:C1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155" t="s">
        <v>97</v>
      </c>
      <c r="B1" s="155"/>
      <c r="C1" s="155"/>
      <c r="D1" s="16"/>
      <c r="E1" s="21"/>
      <c r="F1" s="21"/>
    </row>
    <row r="2" spans="1:8" ht="6.75" customHeight="1" thickBot="1" x14ac:dyDescent="0.3"/>
    <row r="3" spans="1:8" ht="24.75" customHeight="1" thickBot="1" x14ac:dyDescent="0.3">
      <c r="A3" s="159" t="s">
        <v>55</v>
      </c>
      <c r="B3" s="159"/>
      <c r="C3" s="159"/>
      <c r="D3" s="23"/>
      <c r="E3" s="1" t="s">
        <v>91</v>
      </c>
      <c r="F3" s="20"/>
    </row>
    <row r="4" spans="1:8" ht="6" customHeight="1" x14ac:dyDescent="0.25"/>
    <row r="5" spans="1:8" x14ac:dyDescent="0.25">
      <c r="A5" s="153" t="s">
        <v>110</v>
      </c>
      <c r="B5" s="157" t="s">
        <v>145</v>
      </c>
      <c r="C5" s="158"/>
      <c r="E5" s="5"/>
      <c r="F5" s="6"/>
    </row>
    <row r="6" spans="1:8" x14ac:dyDescent="0.25">
      <c r="A6" s="154"/>
      <c r="B6" s="25" t="s">
        <v>98</v>
      </c>
      <c r="C6" s="25" t="s">
        <v>99</v>
      </c>
      <c r="E6" s="5"/>
      <c r="F6" s="6"/>
    </row>
    <row r="7" spans="1:8" s="128" customFormat="1" ht="12.75" x14ac:dyDescent="0.2">
      <c r="A7" s="126" t="s">
        <v>139</v>
      </c>
      <c r="B7" s="127">
        <v>1617306.06</v>
      </c>
      <c r="C7" s="135">
        <v>1575042.53</v>
      </c>
      <c r="E7" s="33"/>
      <c r="F7" s="36"/>
      <c r="G7" s="36"/>
      <c r="H7" s="139"/>
    </row>
    <row r="8" spans="1:8" s="128" customFormat="1" ht="25.5" x14ac:dyDescent="0.2">
      <c r="A8" s="126" t="s">
        <v>113</v>
      </c>
      <c r="B8" s="127">
        <v>203513.60000000001</v>
      </c>
      <c r="C8" s="135">
        <v>191270.18</v>
      </c>
      <c r="E8" s="33"/>
      <c r="F8" s="33"/>
      <c r="G8" s="33"/>
      <c r="H8" s="139"/>
    </row>
    <row r="9" spans="1:8" s="128" customFormat="1" ht="12.75" x14ac:dyDescent="0.25">
      <c r="A9" s="126" t="s">
        <v>140</v>
      </c>
      <c r="B9" s="135">
        <v>789600.82</v>
      </c>
      <c r="C9" s="135">
        <v>770321.06</v>
      </c>
      <c r="E9" s="33"/>
      <c r="F9" s="36"/>
      <c r="G9" s="36"/>
    </row>
    <row r="10" spans="1:8" s="128" customFormat="1" ht="25.5" x14ac:dyDescent="0.2">
      <c r="A10" s="126" t="s">
        <v>129</v>
      </c>
      <c r="B10" s="127">
        <v>248625.06</v>
      </c>
      <c r="C10" s="135">
        <v>241780.12</v>
      </c>
      <c r="E10" s="33"/>
      <c r="F10" s="36"/>
      <c r="G10" s="36"/>
      <c r="H10" s="139"/>
    </row>
    <row r="11" spans="1:8" s="128" customFormat="1" ht="12.75" x14ac:dyDescent="0.2">
      <c r="A11" s="126" t="s">
        <v>111</v>
      </c>
      <c r="B11" s="127">
        <v>0</v>
      </c>
      <c r="C11" s="135">
        <v>0</v>
      </c>
      <c r="E11" s="33"/>
      <c r="F11" s="33"/>
      <c r="G11" s="33"/>
      <c r="H11" s="139"/>
    </row>
    <row r="12" spans="1:8" s="128" customFormat="1" ht="12.75" x14ac:dyDescent="0.2">
      <c r="A12" s="126" t="s">
        <v>102</v>
      </c>
      <c r="B12" s="127">
        <v>42476.62</v>
      </c>
      <c r="C12" s="135">
        <v>41540.99</v>
      </c>
      <c r="E12" s="33"/>
      <c r="F12" s="36"/>
      <c r="G12" s="36"/>
      <c r="H12" s="139"/>
    </row>
    <row r="13" spans="1:8" s="128" customFormat="1" ht="12.75" x14ac:dyDescent="0.2">
      <c r="A13" s="126" t="s">
        <v>103</v>
      </c>
      <c r="B13" s="127">
        <v>0</v>
      </c>
      <c r="C13" s="135">
        <v>0</v>
      </c>
      <c r="E13" s="33"/>
      <c r="F13" s="33"/>
      <c r="G13" s="33"/>
      <c r="H13" s="139"/>
    </row>
    <row r="14" spans="1:8" s="128" customFormat="1" ht="12.75" x14ac:dyDescent="0.2">
      <c r="A14" s="126" t="s">
        <v>112</v>
      </c>
      <c r="B14" s="127">
        <v>282121.12</v>
      </c>
      <c r="C14" s="135">
        <v>271477.49</v>
      </c>
      <c r="E14" s="33"/>
      <c r="F14" s="36"/>
      <c r="G14" s="36"/>
      <c r="H14" s="139"/>
    </row>
    <row r="15" spans="1:8" s="128" customFormat="1" ht="12.75" x14ac:dyDescent="0.25">
      <c r="A15" s="126" t="s">
        <v>141</v>
      </c>
      <c r="B15" s="135">
        <v>0</v>
      </c>
      <c r="C15" s="135">
        <v>0</v>
      </c>
      <c r="E15" s="33"/>
      <c r="F15" s="33"/>
      <c r="G15" s="33"/>
    </row>
    <row r="16" spans="1:8" s="128" customFormat="1" ht="12.75" x14ac:dyDescent="0.25">
      <c r="A16" s="126" t="s">
        <v>114</v>
      </c>
      <c r="B16" s="135">
        <v>444774.82</v>
      </c>
      <c r="C16" s="135">
        <v>429487.04</v>
      </c>
      <c r="E16" s="33"/>
      <c r="F16" s="36"/>
      <c r="G16" s="36"/>
    </row>
    <row r="17" spans="1:8" s="128" customFormat="1" ht="12.75" x14ac:dyDescent="0.25">
      <c r="A17" s="126" t="s">
        <v>142</v>
      </c>
      <c r="B17" s="135">
        <v>0</v>
      </c>
      <c r="C17" s="135">
        <v>0</v>
      </c>
      <c r="E17" s="33"/>
      <c r="F17" s="46"/>
      <c r="G17" s="46"/>
    </row>
    <row r="18" spans="1:8" s="128" customFormat="1" ht="12.75" x14ac:dyDescent="0.2">
      <c r="A18" s="126" t="s">
        <v>115</v>
      </c>
      <c r="B18" s="127">
        <v>0</v>
      </c>
      <c r="C18" s="135">
        <v>0</v>
      </c>
      <c r="E18" s="33"/>
      <c r="F18" s="33"/>
      <c r="G18" s="33"/>
      <c r="H18" s="139"/>
    </row>
    <row r="19" spans="1:8" s="128" customFormat="1" ht="12.75" x14ac:dyDescent="0.25">
      <c r="A19" s="126" t="s">
        <v>372</v>
      </c>
      <c r="B19" s="135">
        <v>225284.52</v>
      </c>
      <c r="C19" s="135">
        <v>218527.96</v>
      </c>
      <c r="E19" s="33"/>
      <c r="F19" s="36"/>
      <c r="G19" s="36"/>
    </row>
    <row r="20" spans="1:8" s="128" customFormat="1" ht="12.75" x14ac:dyDescent="0.25">
      <c r="A20" s="126" t="s">
        <v>143</v>
      </c>
      <c r="B20" s="127">
        <v>0</v>
      </c>
      <c r="C20" s="135">
        <v>0</v>
      </c>
      <c r="E20" s="33"/>
      <c r="F20" s="33"/>
      <c r="G20" s="33"/>
    </row>
    <row r="21" spans="1:8" s="128" customFormat="1" ht="25.5" x14ac:dyDescent="0.25">
      <c r="A21" s="126" t="s">
        <v>116</v>
      </c>
      <c r="B21" s="127">
        <v>1018298.4</v>
      </c>
      <c r="C21" s="135">
        <v>957281.71</v>
      </c>
      <c r="E21" s="33"/>
      <c r="F21" s="33"/>
      <c r="G21" s="33"/>
    </row>
    <row r="22" spans="1:8" s="128" customFormat="1" ht="25.5" x14ac:dyDescent="0.25">
      <c r="A22" s="126" t="s">
        <v>117</v>
      </c>
      <c r="B22" s="127">
        <v>3879258.96</v>
      </c>
      <c r="C22" s="135">
        <v>3709709.7</v>
      </c>
      <c r="E22" s="33"/>
      <c r="F22" s="33"/>
      <c r="G22" s="33"/>
    </row>
    <row r="23" spans="1:8" s="128" customFormat="1" ht="12.75" x14ac:dyDescent="0.25">
      <c r="A23" s="126" t="s">
        <v>118</v>
      </c>
      <c r="B23" s="135">
        <v>83708.639999999999</v>
      </c>
      <c r="C23" s="135">
        <v>81740.3</v>
      </c>
      <c r="E23" s="33"/>
      <c r="F23" s="46"/>
      <c r="G23" s="46"/>
    </row>
    <row r="24" spans="1:8" s="128" customFormat="1" ht="12.75" x14ac:dyDescent="0.2">
      <c r="A24" s="126" t="s">
        <v>119</v>
      </c>
      <c r="B24" s="127">
        <v>110404.01</v>
      </c>
      <c r="C24" s="135">
        <v>82473.14</v>
      </c>
      <c r="E24" s="33"/>
      <c r="F24" s="46"/>
      <c r="G24" s="46"/>
      <c r="H24" s="139"/>
    </row>
    <row r="25" spans="1:8" s="128" customFormat="1" ht="12.75" x14ac:dyDescent="0.25">
      <c r="A25" s="126" t="s">
        <v>120</v>
      </c>
      <c r="B25" s="135">
        <v>9263.9</v>
      </c>
      <c r="C25" s="135">
        <v>9263.9</v>
      </c>
      <c r="E25" s="33"/>
      <c r="F25" s="33"/>
      <c r="G25" s="46"/>
    </row>
    <row r="26" spans="1:8" s="128" customFormat="1" ht="12.75" x14ac:dyDescent="0.2">
      <c r="A26" s="126" t="s">
        <v>180</v>
      </c>
      <c r="B26" s="127">
        <v>0</v>
      </c>
      <c r="C26" s="135">
        <v>0</v>
      </c>
      <c r="E26" s="33"/>
      <c r="F26" s="140"/>
      <c r="G26" s="140"/>
      <c r="H26" s="139"/>
    </row>
    <row r="27" spans="1:8" s="128" customFormat="1" ht="12.75" x14ac:dyDescent="0.2">
      <c r="A27" s="126" t="s">
        <v>100</v>
      </c>
      <c r="B27" s="127">
        <v>99109.41</v>
      </c>
      <c r="C27" s="135">
        <v>84834.05</v>
      </c>
      <c r="E27" s="33"/>
      <c r="F27" s="141"/>
      <c r="G27" s="141"/>
      <c r="H27" s="139"/>
    </row>
    <row r="28" spans="1:8" x14ac:dyDescent="0.25">
      <c r="A28" s="17" t="s">
        <v>144</v>
      </c>
      <c r="B28" s="28">
        <f>SUM(B7:B27)</f>
        <v>9053745.9400000013</v>
      </c>
      <c r="C28" s="28">
        <f>SUM(C7:C27)</f>
        <v>8664750.1700000037</v>
      </c>
      <c r="E28" s="34"/>
      <c r="F28" s="47"/>
      <c r="G28" s="47"/>
    </row>
    <row r="29" spans="1:8" ht="15" x14ac:dyDescent="0.25">
      <c r="B29" s="18"/>
      <c r="C29" s="18"/>
    </row>
    <row r="30" spans="1:8" x14ac:dyDescent="0.25">
      <c r="A30" s="25" t="s">
        <v>110</v>
      </c>
      <c r="B30" s="26" t="s">
        <v>146</v>
      </c>
    </row>
    <row r="31" spans="1:8" s="128" customFormat="1" ht="12.75" x14ac:dyDescent="0.2">
      <c r="A31" s="126" t="s">
        <v>147</v>
      </c>
      <c r="B31" s="127">
        <f>SUM(B32:B40)</f>
        <v>1367588.54</v>
      </c>
      <c r="E31" s="33"/>
      <c r="F31" s="138"/>
      <c r="G31" s="139"/>
      <c r="H31" s="139"/>
    </row>
    <row r="32" spans="1:8" s="128" customFormat="1" ht="12.75" x14ac:dyDescent="0.2">
      <c r="A32" s="129" t="s">
        <v>121</v>
      </c>
      <c r="B32" s="130">
        <v>266224.56</v>
      </c>
      <c r="E32" s="33"/>
      <c r="F32" s="46"/>
      <c r="G32" s="139"/>
      <c r="H32" s="139"/>
    </row>
    <row r="33" spans="1:8" s="128" customFormat="1" ht="12.75" x14ac:dyDescent="0.2">
      <c r="A33" s="129" t="s">
        <v>122</v>
      </c>
      <c r="B33" s="130">
        <v>246319.92</v>
      </c>
      <c r="E33" s="33"/>
      <c r="F33" s="36"/>
      <c r="G33" s="139"/>
      <c r="H33" s="139"/>
    </row>
    <row r="34" spans="1:8" s="128" customFormat="1" ht="25.5" x14ac:dyDescent="0.2">
      <c r="A34" s="129" t="s">
        <v>123</v>
      </c>
      <c r="B34" s="130">
        <v>260626.38</v>
      </c>
      <c r="E34" s="33"/>
      <c r="F34" s="33"/>
      <c r="G34" s="139"/>
      <c r="H34" s="139"/>
    </row>
    <row r="35" spans="1:8" s="128" customFormat="1" ht="25.5" x14ac:dyDescent="0.2">
      <c r="A35" s="129" t="s">
        <v>124</v>
      </c>
      <c r="B35" s="130">
        <v>32345.040000000001</v>
      </c>
      <c r="E35" s="33"/>
      <c r="F35" s="33"/>
      <c r="G35" s="139"/>
      <c r="H35" s="139"/>
    </row>
    <row r="36" spans="1:8" s="128" customFormat="1" ht="12.75" x14ac:dyDescent="0.2">
      <c r="A36" s="129" t="s">
        <v>125</v>
      </c>
      <c r="B36" s="130">
        <v>9952.32</v>
      </c>
      <c r="E36" s="33"/>
      <c r="F36" s="36"/>
      <c r="G36" s="139"/>
      <c r="H36" s="139"/>
    </row>
    <row r="37" spans="1:8" s="128" customFormat="1" ht="12.75" x14ac:dyDescent="0.2">
      <c r="A37" s="129" t="s">
        <v>126</v>
      </c>
      <c r="B37" s="130">
        <v>102204.45</v>
      </c>
      <c r="E37" s="33"/>
      <c r="F37" s="36"/>
      <c r="G37" s="139"/>
      <c r="H37" s="139"/>
    </row>
    <row r="38" spans="1:8" s="128" customFormat="1" ht="12.75" x14ac:dyDescent="0.2">
      <c r="A38" s="129" t="s">
        <v>127</v>
      </c>
      <c r="B38" s="130">
        <v>404605.31</v>
      </c>
      <c r="E38" s="33"/>
      <c r="F38" s="36"/>
      <c r="G38" s="139"/>
      <c r="H38" s="139"/>
    </row>
    <row r="39" spans="1:8" s="128" customFormat="1" ht="12.75" x14ac:dyDescent="0.2">
      <c r="A39" s="129" t="s">
        <v>128</v>
      </c>
      <c r="B39" s="130">
        <v>0</v>
      </c>
      <c r="E39" s="33"/>
      <c r="F39" s="33"/>
      <c r="G39" s="139"/>
      <c r="H39" s="139"/>
    </row>
    <row r="40" spans="1:8" s="128" customFormat="1" ht="25.5" x14ac:dyDescent="0.2">
      <c r="A40" s="129" t="s">
        <v>131</v>
      </c>
      <c r="B40" s="130">
        <v>45310.559999999998</v>
      </c>
      <c r="E40" s="33"/>
      <c r="F40" s="46"/>
      <c r="G40" s="139"/>
      <c r="H40" s="139"/>
    </row>
    <row r="41" spans="1:8" s="128" customFormat="1" ht="12.75" x14ac:dyDescent="0.2">
      <c r="A41" s="126" t="s">
        <v>148</v>
      </c>
      <c r="B41" s="127">
        <v>1262570</v>
      </c>
      <c r="E41" s="33"/>
      <c r="F41" s="36"/>
      <c r="G41" s="139"/>
      <c r="H41" s="139"/>
    </row>
    <row r="42" spans="1:8" s="128" customFormat="1" ht="25.5" x14ac:dyDescent="0.2">
      <c r="A42" s="126" t="s">
        <v>101</v>
      </c>
      <c r="B42" s="127">
        <v>247563.96</v>
      </c>
      <c r="E42" s="33"/>
      <c r="F42" s="46"/>
      <c r="G42" s="139"/>
      <c r="H42" s="139"/>
    </row>
    <row r="43" spans="1:8" s="128" customFormat="1" ht="12.75" x14ac:dyDescent="0.2">
      <c r="A43" s="126" t="s">
        <v>130</v>
      </c>
      <c r="B43" s="127">
        <v>0</v>
      </c>
      <c r="E43" s="33"/>
      <c r="F43" s="46"/>
      <c r="G43" s="139"/>
      <c r="H43" s="139"/>
    </row>
    <row r="44" spans="1:8" s="128" customFormat="1" ht="12.75" x14ac:dyDescent="0.2">
      <c r="A44" s="126" t="s">
        <v>336</v>
      </c>
      <c r="B44" s="127">
        <v>42297.36</v>
      </c>
      <c r="E44" s="33"/>
      <c r="F44" s="46"/>
      <c r="G44" s="139"/>
      <c r="H44" s="139"/>
    </row>
    <row r="45" spans="1:8" s="128" customFormat="1" ht="12.75" x14ac:dyDescent="0.2">
      <c r="A45" s="126" t="s">
        <v>337</v>
      </c>
      <c r="B45" s="127">
        <v>0</v>
      </c>
      <c r="E45" s="33"/>
      <c r="F45" s="33"/>
      <c r="G45" s="139"/>
      <c r="H45" s="139"/>
    </row>
    <row r="46" spans="1:8" s="128" customFormat="1" ht="12.75" x14ac:dyDescent="0.2">
      <c r="A46" s="126" t="s">
        <v>338</v>
      </c>
      <c r="B46" s="127">
        <v>257109.8</v>
      </c>
      <c r="E46" s="33"/>
      <c r="F46" s="36"/>
      <c r="G46" s="139"/>
      <c r="H46" s="139"/>
    </row>
    <row r="47" spans="1:8" s="128" customFormat="1" ht="12.75" x14ac:dyDescent="0.2">
      <c r="A47" s="126" t="s">
        <v>104</v>
      </c>
      <c r="B47" s="127">
        <v>0</v>
      </c>
      <c r="E47" s="33"/>
      <c r="F47" s="33"/>
      <c r="G47" s="139"/>
      <c r="H47" s="139"/>
    </row>
    <row r="48" spans="1:8" s="128" customFormat="1" ht="12.75" x14ac:dyDescent="0.2">
      <c r="A48" s="126" t="s">
        <v>339</v>
      </c>
      <c r="B48" s="127">
        <v>442878.24</v>
      </c>
      <c r="E48" s="33"/>
      <c r="F48" s="46"/>
      <c r="G48" s="139"/>
      <c r="H48" s="139"/>
    </row>
    <row r="49" spans="1:8" s="128" customFormat="1" ht="12.75" x14ac:dyDescent="0.2">
      <c r="A49" s="126" t="s">
        <v>340</v>
      </c>
      <c r="B49" s="127">
        <v>0</v>
      </c>
      <c r="E49" s="33"/>
      <c r="F49" s="33"/>
      <c r="G49" s="139"/>
      <c r="H49" s="139"/>
    </row>
    <row r="50" spans="1:8" s="128" customFormat="1" ht="12.75" x14ac:dyDescent="0.2">
      <c r="A50" s="131" t="s">
        <v>341</v>
      </c>
      <c r="B50" s="127">
        <v>0</v>
      </c>
      <c r="E50" s="33"/>
      <c r="F50" s="33"/>
      <c r="G50" s="139"/>
      <c r="H50" s="139"/>
    </row>
    <row r="51" spans="1:8" s="128" customFormat="1" ht="12.75" x14ac:dyDescent="0.2">
      <c r="A51" s="126" t="s">
        <v>371</v>
      </c>
      <c r="B51" s="127">
        <v>224320.74</v>
      </c>
      <c r="E51" s="33"/>
      <c r="F51" s="33"/>
      <c r="G51" s="139"/>
      <c r="H51" s="139"/>
    </row>
    <row r="52" spans="1:8" s="128" customFormat="1" ht="12.75" x14ac:dyDescent="0.2">
      <c r="A52" s="131" t="s">
        <v>343</v>
      </c>
      <c r="B52" s="132">
        <v>0</v>
      </c>
      <c r="E52" s="33"/>
      <c r="F52" s="33"/>
      <c r="G52" s="139"/>
      <c r="H52" s="139"/>
    </row>
    <row r="53" spans="1:8" s="128" customFormat="1" ht="25.5" x14ac:dyDescent="0.2">
      <c r="A53" s="126" t="s">
        <v>346</v>
      </c>
      <c r="B53" s="127">
        <v>1375383.55</v>
      </c>
      <c r="E53" s="33"/>
      <c r="F53" s="33"/>
      <c r="G53" s="139"/>
      <c r="H53" s="139"/>
    </row>
    <row r="54" spans="1:8" s="128" customFormat="1" ht="12.75" x14ac:dyDescent="0.25">
      <c r="A54" s="133" t="s">
        <v>134</v>
      </c>
      <c r="B54" s="130">
        <v>42385.120000000003</v>
      </c>
      <c r="E54" s="33"/>
      <c r="F54" s="33"/>
    </row>
    <row r="55" spans="1:8" s="128" customFormat="1" ht="12.75" x14ac:dyDescent="0.2">
      <c r="A55" s="133" t="s">
        <v>181</v>
      </c>
      <c r="B55" s="130">
        <v>73179.62</v>
      </c>
      <c r="F55" s="140"/>
      <c r="H55" s="139"/>
    </row>
    <row r="56" spans="1:8" s="128" customFormat="1" ht="12.75" x14ac:dyDescent="0.2">
      <c r="A56" s="126" t="s">
        <v>344</v>
      </c>
      <c r="B56" s="127">
        <v>3683817.16</v>
      </c>
      <c r="E56" s="33"/>
      <c r="F56" s="33"/>
      <c r="H56" s="139"/>
    </row>
    <row r="57" spans="1:8" s="128" customFormat="1" ht="12.75" x14ac:dyDescent="0.2">
      <c r="A57" s="133" t="s">
        <v>135</v>
      </c>
      <c r="B57" s="130">
        <v>87948.86</v>
      </c>
      <c r="F57" s="33"/>
      <c r="G57" s="139"/>
      <c r="H57" s="139"/>
    </row>
    <row r="58" spans="1:8" s="128" customFormat="1" ht="12.75" x14ac:dyDescent="0.2">
      <c r="A58" s="126" t="s">
        <v>345</v>
      </c>
      <c r="B58" s="127">
        <v>81905.759999999995</v>
      </c>
      <c r="E58" s="33"/>
      <c r="F58" s="33"/>
      <c r="G58" s="139"/>
      <c r="H58" s="139"/>
    </row>
    <row r="59" spans="1:8" s="128" customFormat="1" ht="12.75" x14ac:dyDescent="0.2">
      <c r="A59" s="131" t="s">
        <v>107</v>
      </c>
      <c r="B59" s="132">
        <v>0</v>
      </c>
      <c r="E59" s="33"/>
      <c r="F59" s="33"/>
      <c r="H59" s="139"/>
    </row>
    <row r="60" spans="1:8" s="128" customFormat="1" ht="12.75" x14ac:dyDescent="0.2">
      <c r="A60" s="126" t="s">
        <v>108</v>
      </c>
      <c r="B60" s="127">
        <v>0</v>
      </c>
      <c r="E60" s="33"/>
      <c r="F60" s="33"/>
      <c r="G60" s="139"/>
      <c r="H60" s="139"/>
    </row>
    <row r="61" spans="1:8" s="128" customFormat="1" ht="12.75" x14ac:dyDescent="0.2">
      <c r="A61" s="131" t="s">
        <v>109</v>
      </c>
      <c r="B61" s="127">
        <v>99109.41</v>
      </c>
      <c r="E61" s="33"/>
      <c r="F61" s="141"/>
      <c r="G61" s="139"/>
      <c r="H61" s="139"/>
    </row>
    <row r="62" spans="1:8" s="128" customFormat="1" ht="25.5" x14ac:dyDescent="0.2">
      <c r="A62" s="126" t="s">
        <v>185</v>
      </c>
      <c r="B62" s="134">
        <v>0</v>
      </c>
      <c r="E62" s="33"/>
      <c r="F62" s="33"/>
      <c r="H62" s="139"/>
    </row>
    <row r="63" spans="1:8" x14ac:dyDescent="0.25">
      <c r="A63" s="17" t="s">
        <v>149</v>
      </c>
      <c r="B63" s="27">
        <f>B31+B41+B42+B43+B46+B44+B45+B47+B49+B48+B51+B58+B53+B50+B56+B52+B59+B60+B61+B62</f>
        <v>9084544.5199999996</v>
      </c>
      <c r="E63" s="40"/>
      <c r="F63" s="48"/>
    </row>
    <row r="64" spans="1:8" ht="4.5" customHeight="1" x14ac:dyDescent="0.25">
      <c r="B64" s="2"/>
      <c r="E64" s="40"/>
      <c r="F64" s="48"/>
    </row>
    <row r="65" spans="1:2" x14ac:dyDescent="0.25">
      <c r="A65" s="17" t="s">
        <v>137</v>
      </c>
      <c r="B65" s="27">
        <f>C28-B63</f>
        <v>-419794.3499999959</v>
      </c>
    </row>
  </sheetData>
  <mergeCells count="4">
    <mergeCell ref="A1:C1"/>
    <mergeCell ref="A3:C3"/>
    <mergeCell ref="A5:A6"/>
    <mergeCell ref="B5:C5"/>
  </mergeCells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scale="80" orientation="portrait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zoomScaleNormal="100" workbookViewId="0">
      <pane ySplit="3" topLeftCell="A4" activePane="bottomLeft" state="frozen"/>
      <selection sqref="A1:C1"/>
      <selection pane="bottomLeft" sqref="A1:C1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155" t="s">
        <v>97</v>
      </c>
      <c r="B1" s="155"/>
      <c r="C1" s="155"/>
      <c r="D1" s="16"/>
      <c r="E1" s="21"/>
      <c r="F1" s="21"/>
    </row>
    <row r="2" spans="1:8" ht="6.75" customHeight="1" thickBot="1" x14ac:dyDescent="0.3"/>
    <row r="3" spans="1:8" ht="24.75" customHeight="1" thickBot="1" x14ac:dyDescent="0.3">
      <c r="A3" s="159" t="s">
        <v>56</v>
      </c>
      <c r="B3" s="159"/>
      <c r="C3" s="159"/>
      <c r="D3" s="23"/>
      <c r="E3" s="1" t="s">
        <v>91</v>
      </c>
      <c r="F3" s="20"/>
    </row>
    <row r="4" spans="1:8" ht="6" customHeight="1" x14ac:dyDescent="0.25"/>
    <row r="5" spans="1:8" x14ac:dyDescent="0.25">
      <c r="A5" s="153" t="s">
        <v>110</v>
      </c>
      <c r="B5" s="157" t="s">
        <v>145</v>
      </c>
      <c r="C5" s="158"/>
      <c r="E5" s="5"/>
      <c r="F5" s="6"/>
    </row>
    <row r="6" spans="1:8" x14ac:dyDescent="0.25">
      <c r="A6" s="154"/>
      <c r="B6" s="25" t="s">
        <v>98</v>
      </c>
      <c r="C6" s="25" t="s">
        <v>99</v>
      </c>
      <c r="E6" s="5"/>
      <c r="F6" s="6"/>
    </row>
    <row r="7" spans="1:8" s="128" customFormat="1" ht="12.75" x14ac:dyDescent="0.2">
      <c r="A7" s="126" t="s">
        <v>139</v>
      </c>
      <c r="B7" s="127">
        <v>1279630.02</v>
      </c>
      <c r="C7" s="135">
        <v>1243772.2</v>
      </c>
      <c r="E7" s="33"/>
      <c r="F7" s="36"/>
      <c r="G7" s="36"/>
      <c r="H7" s="139"/>
    </row>
    <row r="8" spans="1:8" s="128" customFormat="1" ht="25.5" x14ac:dyDescent="0.2">
      <c r="A8" s="126" t="s">
        <v>113</v>
      </c>
      <c r="B8" s="127">
        <v>242513.56</v>
      </c>
      <c r="C8" s="135">
        <v>229303.28</v>
      </c>
      <c r="E8" s="33"/>
      <c r="F8" s="33"/>
      <c r="G8" s="33"/>
      <c r="H8" s="139"/>
    </row>
    <row r="9" spans="1:8" s="128" customFormat="1" ht="12.75" x14ac:dyDescent="0.25">
      <c r="A9" s="126" t="s">
        <v>140</v>
      </c>
      <c r="B9" s="135">
        <v>624739.68000000005</v>
      </c>
      <c r="C9" s="135">
        <v>608074.54</v>
      </c>
      <c r="E9" s="33"/>
      <c r="F9" s="36"/>
      <c r="G9" s="36"/>
    </row>
    <row r="10" spans="1:8" s="128" customFormat="1" ht="25.5" x14ac:dyDescent="0.2">
      <c r="A10" s="126" t="s">
        <v>129</v>
      </c>
      <c r="B10" s="127">
        <v>196714.14</v>
      </c>
      <c r="C10" s="135">
        <v>190966.25</v>
      </c>
      <c r="E10" s="33"/>
      <c r="F10" s="36"/>
      <c r="G10" s="36"/>
      <c r="H10" s="139"/>
    </row>
    <row r="11" spans="1:8" s="128" customFormat="1" ht="12.75" x14ac:dyDescent="0.2">
      <c r="A11" s="126" t="s">
        <v>111</v>
      </c>
      <c r="B11" s="127">
        <v>0</v>
      </c>
      <c r="C11" s="135">
        <v>0</v>
      </c>
      <c r="E11" s="33"/>
      <c r="F11" s="33"/>
      <c r="G11" s="33"/>
      <c r="H11" s="139"/>
    </row>
    <row r="12" spans="1:8" s="128" customFormat="1" ht="12.75" x14ac:dyDescent="0.2">
      <c r="A12" s="126" t="s">
        <v>102</v>
      </c>
      <c r="B12" s="127">
        <v>33609.360000000001</v>
      </c>
      <c r="C12" s="135">
        <v>32819.410000000003</v>
      </c>
      <c r="E12" s="33"/>
      <c r="F12" s="36"/>
      <c r="G12" s="36"/>
      <c r="H12" s="139"/>
    </row>
    <row r="13" spans="1:8" s="128" customFormat="1" ht="12.75" x14ac:dyDescent="0.2">
      <c r="A13" s="126" t="s">
        <v>103</v>
      </c>
      <c r="B13" s="127">
        <v>36574.92</v>
      </c>
      <c r="C13" s="135">
        <v>35620.79</v>
      </c>
      <c r="E13" s="33"/>
      <c r="F13" s="36"/>
      <c r="G13" s="36"/>
      <c r="H13" s="139"/>
    </row>
    <row r="14" spans="1:8" s="128" customFormat="1" ht="12.75" x14ac:dyDescent="0.2">
      <c r="A14" s="126" t="s">
        <v>112</v>
      </c>
      <c r="B14" s="127">
        <v>461618.28</v>
      </c>
      <c r="C14" s="135">
        <v>436553.12</v>
      </c>
      <c r="E14" s="33"/>
      <c r="F14" s="36"/>
      <c r="G14" s="36"/>
      <c r="H14" s="139"/>
    </row>
    <row r="15" spans="1:8" s="128" customFormat="1" ht="12.75" x14ac:dyDescent="0.25">
      <c r="A15" s="126" t="s">
        <v>141</v>
      </c>
      <c r="B15" s="135">
        <v>0</v>
      </c>
      <c r="C15" s="135">
        <v>0</v>
      </c>
      <c r="E15" s="33"/>
      <c r="F15" s="33"/>
      <c r="G15" s="33"/>
    </row>
    <row r="16" spans="1:8" s="128" customFormat="1" ht="12.75" x14ac:dyDescent="0.25">
      <c r="A16" s="126" t="s">
        <v>114</v>
      </c>
      <c r="B16" s="135">
        <v>351909.06</v>
      </c>
      <c r="C16" s="135">
        <v>339491.39</v>
      </c>
      <c r="E16" s="33"/>
      <c r="F16" s="36"/>
      <c r="G16" s="36"/>
    </row>
    <row r="17" spans="1:8" s="128" customFormat="1" ht="12.75" x14ac:dyDescent="0.25">
      <c r="A17" s="126" t="s">
        <v>142</v>
      </c>
      <c r="B17" s="135">
        <v>0</v>
      </c>
      <c r="C17" s="135">
        <v>0</v>
      </c>
      <c r="E17" s="33"/>
      <c r="F17" s="46"/>
      <c r="G17" s="46"/>
    </row>
    <row r="18" spans="1:8" s="128" customFormat="1" ht="12.75" x14ac:dyDescent="0.2">
      <c r="A18" s="126" t="s">
        <v>115</v>
      </c>
      <c r="B18" s="127">
        <v>0</v>
      </c>
      <c r="C18" s="135">
        <v>0</v>
      </c>
      <c r="E18" s="33"/>
      <c r="F18" s="33"/>
      <c r="G18" s="33"/>
      <c r="H18" s="139"/>
    </row>
    <row r="19" spans="1:8" s="128" customFormat="1" ht="12.75" x14ac:dyDescent="0.25">
      <c r="A19" s="126" t="s">
        <v>372</v>
      </c>
      <c r="B19" s="135">
        <v>270835.40999999997</v>
      </c>
      <c r="C19" s="135">
        <v>261033.75</v>
      </c>
      <c r="E19" s="33"/>
      <c r="F19" s="36"/>
      <c r="G19" s="36"/>
    </row>
    <row r="20" spans="1:8" s="128" customFormat="1" ht="12.75" x14ac:dyDescent="0.25">
      <c r="A20" s="126" t="s">
        <v>143</v>
      </c>
      <c r="B20" s="127">
        <v>0</v>
      </c>
      <c r="C20" s="135">
        <v>0</v>
      </c>
      <c r="E20" s="33"/>
      <c r="F20" s="33"/>
      <c r="G20" s="33"/>
    </row>
    <row r="21" spans="1:8" s="128" customFormat="1" ht="25.5" x14ac:dyDescent="0.25">
      <c r="A21" s="126" t="s">
        <v>116</v>
      </c>
      <c r="B21" s="127">
        <v>957056.92</v>
      </c>
      <c r="C21" s="135">
        <v>913626.46</v>
      </c>
      <c r="E21" s="33"/>
      <c r="F21" s="33"/>
      <c r="G21" s="33"/>
    </row>
    <row r="22" spans="1:8" s="128" customFormat="1" ht="25.5" x14ac:dyDescent="0.25">
      <c r="A22" s="126" t="s">
        <v>117</v>
      </c>
      <c r="B22" s="127">
        <v>3206145.66</v>
      </c>
      <c r="C22" s="135">
        <v>3033995.84</v>
      </c>
      <c r="E22" s="33"/>
      <c r="F22" s="33"/>
      <c r="G22" s="33"/>
    </row>
    <row r="23" spans="1:8" s="128" customFormat="1" ht="12.75" x14ac:dyDescent="0.25">
      <c r="A23" s="126" t="s">
        <v>118</v>
      </c>
      <c r="B23" s="135">
        <v>66232.320000000007</v>
      </c>
      <c r="C23" s="135">
        <v>64572.18</v>
      </c>
      <c r="E23" s="33"/>
      <c r="F23" s="46"/>
      <c r="G23" s="46"/>
    </row>
    <row r="24" spans="1:8" s="128" customFormat="1" ht="12.75" x14ac:dyDescent="0.2">
      <c r="A24" s="126" t="s">
        <v>119</v>
      </c>
      <c r="B24" s="127">
        <v>69838.92</v>
      </c>
      <c r="C24" s="135">
        <v>43848.51</v>
      </c>
      <c r="E24" s="33"/>
      <c r="F24" s="46"/>
      <c r="G24" s="46"/>
      <c r="H24" s="139"/>
    </row>
    <row r="25" spans="1:8" s="128" customFormat="1" ht="12.75" x14ac:dyDescent="0.25">
      <c r="A25" s="126" t="s">
        <v>120</v>
      </c>
      <c r="B25" s="135">
        <v>9803.65</v>
      </c>
      <c r="C25" s="135">
        <v>9803.65</v>
      </c>
      <c r="E25" s="33"/>
      <c r="F25" s="33"/>
      <c r="G25" s="46"/>
    </row>
    <row r="26" spans="1:8" s="128" customFormat="1" ht="12.75" x14ac:dyDescent="0.2">
      <c r="A26" s="126" t="s">
        <v>180</v>
      </c>
      <c r="B26" s="127">
        <v>0</v>
      </c>
      <c r="C26" s="135">
        <v>0</v>
      </c>
      <c r="E26" s="33"/>
      <c r="F26" s="140"/>
      <c r="G26" s="140"/>
      <c r="H26" s="139"/>
    </row>
    <row r="27" spans="1:8" s="128" customFormat="1" ht="12.75" x14ac:dyDescent="0.2">
      <c r="A27" s="126" t="s">
        <v>100</v>
      </c>
      <c r="B27" s="127">
        <v>90525</v>
      </c>
      <c r="C27" s="135">
        <v>76275</v>
      </c>
      <c r="E27" s="33"/>
      <c r="F27" s="141"/>
      <c r="G27" s="141"/>
      <c r="H27" s="139"/>
    </row>
    <row r="28" spans="1:8" x14ac:dyDescent="0.25">
      <c r="A28" s="17" t="s">
        <v>144</v>
      </c>
      <c r="B28" s="28">
        <f>SUM(B7:B27)</f>
        <v>7897746.9000000013</v>
      </c>
      <c r="C28" s="28">
        <f>SUM(C7:C27)</f>
        <v>7519756.3700000001</v>
      </c>
      <c r="E28" s="34"/>
      <c r="F28" s="47"/>
      <c r="G28" s="47"/>
    </row>
    <row r="29" spans="1:8" ht="15" x14ac:dyDescent="0.25">
      <c r="B29" s="18"/>
      <c r="C29" s="18"/>
    </row>
    <row r="30" spans="1:8" x14ac:dyDescent="0.25">
      <c r="A30" s="25" t="s">
        <v>110</v>
      </c>
      <c r="B30" s="26" t="s">
        <v>146</v>
      </c>
    </row>
    <row r="31" spans="1:8" s="128" customFormat="1" ht="12.75" x14ac:dyDescent="0.2">
      <c r="A31" s="126" t="s">
        <v>147</v>
      </c>
      <c r="B31" s="127">
        <f>SUM(B32:B40)</f>
        <v>1157880.28</v>
      </c>
      <c r="E31" s="33"/>
      <c r="F31" s="138"/>
      <c r="G31" s="139"/>
      <c r="H31" s="139"/>
    </row>
    <row r="32" spans="1:8" s="128" customFormat="1" ht="12.75" x14ac:dyDescent="0.2">
      <c r="A32" s="129" t="s">
        <v>121</v>
      </c>
      <c r="B32" s="130">
        <v>211551.84</v>
      </c>
      <c r="E32" s="33"/>
      <c r="F32" s="46"/>
      <c r="G32" s="139"/>
      <c r="H32" s="139"/>
    </row>
    <row r="33" spans="1:8" s="128" customFormat="1" ht="12.75" x14ac:dyDescent="0.2">
      <c r="A33" s="129" t="s">
        <v>122</v>
      </c>
      <c r="B33" s="130">
        <v>195734.88</v>
      </c>
      <c r="E33" s="33"/>
      <c r="F33" s="36"/>
      <c r="G33" s="139"/>
      <c r="H33" s="139"/>
    </row>
    <row r="34" spans="1:8" s="128" customFormat="1" ht="25.5" x14ac:dyDescent="0.2">
      <c r="A34" s="129" t="s">
        <v>123</v>
      </c>
      <c r="B34" s="130">
        <v>207103.32</v>
      </c>
      <c r="E34" s="33"/>
      <c r="F34" s="33"/>
      <c r="G34" s="139"/>
      <c r="H34" s="139"/>
    </row>
    <row r="35" spans="1:8" s="128" customFormat="1" ht="25.5" x14ac:dyDescent="0.2">
      <c r="A35" s="129" t="s">
        <v>124</v>
      </c>
      <c r="B35" s="130">
        <v>25702.560000000001</v>
      </c>
      <c r="E35" s="33"/>
      <c r="F35" s="33"/>
      <c r="G35" s="139"/>
      <c r="H35" s="139"/>
    </row>
    <row r="36" spans="1:8" s="128" customFormat="1" ht="12.75" x14ac:dyDescent="0.2">
      <c r="A36" s="129" t="s">
        <v>125</v>
      </c>
      <c r="B36" s="130">
        <v>7908.48</v>
      </c>
      <c r="E36" s="33"/>
      <c r="F36" s="36"/>
      <c r="G36" s="139"/>
      <c r="H36" s="139"/>
    </row>
    <row r="37" spans="1:8" s="128" customFormat="1" ht="12.75" x14ac:dyDescent="0.2">
      <c r="A37" s="129" t="s">
        <v>126</v>
      </c>
      <c r="B37" s="130">
        <v>122645.34</v>
      </c>
      <c r="E37" s="33"/>
      <c r="F37" s="36"/>
      <c r="G37" s="139"/>
      <c r="H37" s="139"/>
    </row>
    <row r="38" spans="1:8" s="128" customFormat="1" ht="12.75" x14ac:dyDescent="0.2">
      <c r="A38" s="129" t="s">
        <v>127</v>
      </c>
      <c r="B38" s="130">
        <v>321208.13</v>
      </c>
      <c r="E38" s="33"/>
      <c r="F38" s="36"/>
      <c r="G38" s="139"/>
      <c r="H38" s="139"/>
    </row>
    <row r="39" spans="1:8" s="128" customFormat="1" ht="12.75" x14ac:dyDescent="0.2">
      <c r="A39" s="129" t="s">
        <v>128</v>
      </c>
      <c r="B39" s="130">
        <v>0</v>
      </c>
      <c r="E39" s="33"/>
      <c r="F39" s="33"/>
      <c r="G39" s="139"/>
      <c r="H39" s="139"/>
    </row>
    <row r="40" spans="1:8" s="128" customFormat="1" ht="25.5" x14ac:dyDescent="0.2">
      <c r="A40" s="129" t="s">
        <v>131</v>
      </c>
      <c r="B40" s="130">
        <v>66025.73</v>
      </c>
      <c r="E40" s="33"/>
      <c r="F40" s="46"/>
      <c r="G40" s="139"/>
      <c r="H40" s="139"/>
    </row>
    <row r="41" spans="1:8" s="128" customFormat="1" ht="12.75" x14ac:dyDescent="0.2">
      <c r="A41" s="126" t="s">
        <v>148</v>
      </c>
      <c r="B41" s="127">
        <v>189808</v>
      </c>
      <c r="E41" s="33"/>
      <c r="F41" s="36"/>
      <c r="G41" s="139"/>
      <c r="H41" s="139"/>
    </row>
    <row r="42" spans="1:8" s="128" customFormat="1" ht="25.5" x14ac:dyDescent="0.2">
      <c r="A42" s="126" t="s">
        <v>101</v>
      </c>
      <c r="B42" s="127">
        <v>196723.44</v>
      </c>
      <c r="E42" s="33"/>
      <c r="F42" s="46"/>
      <c r="G42" s="139"/>
      <c r="H42" s="139"/>
    </row>
    <row r="43" spans="1:8" s="128" customFormat="1" ht="12.75" x14ac:dyDescent="0.2">
      <c r="A43" s="126" t="s">
        <v>130</v>
      </c>
      <c r="B43" s="127">
        <v>0</v>
      </c>
      <c r="E43" s="33"/>
      <c r="F43" s="46"/>
      <c r="G43" s="139"/>
      <c r="H43" s="139"/>
    </row>
    <row r="44" spans="1:8" s="128" customFormat="1" ht="12.75" x14ac:dyDescent="0.2">
      <c r="A44" s="126" t="s">
        <v>336</v>
      </c>
      <c r="B44" s="127">
        <v>33611.040000000001</v>
      </c>
      <c r="E44" s="33"/>
      <c r="F44" s="46"/>
      <c r="G44" s="139"/>
      <c r="H44" s="139"/>
    </row>
    <row r="45" spans="1:8" s="128" customFormat="1" ht="12.75" x14ac:dyDescent="0.2">
      <c r="A45" s="126" t="s">
        <v>337</v>
      </c>
      <c r="B45" s="127">
        <v>100459.56</v>
      </c>
      <c r="E45" s="33"/>
      <c r="F45" s="36"/>
      <c r="G45" s="139"/>
      <c r="H45" s="139"/>
    </row>
    <row r="46" spans="1:8" s="128" customFormat="1" ht="12.75" x14ac:dyDescent="0.2">
      <c r="A46" s="126" t="s">
        <v>338</v>
      </c>
      <c r="B46" s="127">
        <v>430813.79</v>
      </c>
      <c r="E46" s="33"/>
      <c r="F46" s="36"/>
      <c r="G46" s="139"/>
      <c r="H46" s="139"/>
    </row>
    <row r="47" spans="1:8" s="128" customFormat="1" ht="12.75" x14ac:dyDescent="0.2">
      <c r="A47" s="126" t="s">
        <v>104</v>
      </c>
      <c r="B47" s="127">
        <v>0</v>
      </c>
      <c r="E47" s="33"/>
      <c r="F47" s="33"/>
      <c r="G47" s="139"/>
      <c r="H47" s="139"/>
    </row>
    <row r="48" spans="1:8" s="128" customFormat="1" ht="12.75" x14ac:dyDescent="0.2">
      <c r="A48" s="126" t="s">
        <v>339</v>
      </c>
      <c r="B48" s="127">
        <v>351927.36</v>
      </c>
      <c r="E48" s="33"/>
      <c r="F48" s="46"/>
      <c r="G48" s="139"/>
      <c r="H48" s="139"/>
    </row>
    <row r="49" spans="1:8" s="128" customFormat="1" ht="12.75" x14ac:dyDescent="0.2">
      <c r="A49" s="126" t="s">
        <v>340</v>
      </c>
      <c r="B49" s="127">
        <v>0</v>
      </c>
      <c r="E49" s="33"/>
      <c r="F49" s="33"/>
      <c r="G49" s="139"/>
      <c r="H49" s="139"/>
    </row>
    <row r="50" spans="1:8" s="128" customFormat="1" ht="12.75" x14ac:dyDescent="0.2">
      <c r="A50" s="131" t="s">
        <v>341</v>
      </c>
      <c r="B50" s="127">
        <v>0</v>
      </c>
      <c r="E50" s="33"/>
      <c r="F50" s="33"/>
      <c r="G50" s="139"/>
      <c r="H50" s="139"/>
    </row>
    <row r="51" spans="1:8" s="128" customFormat="1" ht="12.75" x14ac:dyDescent="0.2">
      <c r="A51" s="126" t="s">
        <v>371</v>
      </c>
      <c r="B51" s="127">
        <v>270835.28000000003</v>
      </c>
      <c r="E51" s="33"/>
      <c r="F51" s="33"/>
      <c r="G51" s="139"/>
      <c r="H51" s="139"/>
    </row>
    <row r="52" spans="1:8" s="128" customFormat="1" ht="12.75" x14ac:dyDescent="0.2">
      <c r="A52" s="131" t="s">
        <v>343</v>
      </c>
      <c r="B52" s="132">
        <v>0</v>
      </c>
      <c r="E52" s="33"/>
      <c r="F52" s="33"/>
      <c r="G52" s="139"/>
      <c r="H52" s="139"/>
    </row>
    <row r="53" spans="1:8" s="128" customFormat="1" ht="25.5" x14ac:dyDescent="0.2">
      <c r="A53" s="126" t="s">
        <v>346</v>
      </c>
      <c r="B53" s="127">
        <v>1226730.92</v>
      </c>
      <c r="E53" s="33"/>
      <c r="F53" s="33"/>
      <c r="G53" s="139"/>
      <c r="H53" s="139"/>
    </row>
    <row r="54" spans="1:8" s="128" customFormat="1" ht="12.75" x14ac:dyDescent="0.25">
      <c r="A54" s="133" t="s">
        <v>134</v>
      </c>
      <c r="B54" s="130">
        <v>50632.26</v>
      </c>
      <c r="E54" s="33"/>
      <c r="F54" s="33"/>
    </row>
    <row r="55" spans="1:8" s="128" customFormat="1" ht="12.75" x14ac:dyDescent="0.2">
      <c r="A55" s="133" t="s">
        <v>181</v>
      </c>
      <c r="B55" s="130">
        <v>87187.18</v>
      </c>
      <c r="F55" s="140"/>
      <c r="H55" s="139"/>
    </row>
    <row r="56" spans="1:8" s="128" customFormat="1" ht="12.75" x14ac:dyDescent="0.2">
      <c r="A56" s="126" t="s">
        <v>344</v>
      </c>
      <c r="B56" s="127">
        <v>3004903.76</v>
      </c>
      <c r="E56" s="33"/>
      <c r="F56" s="33"/>
      <c r="H56" s="139"/>
    </row>
    <row r="57" spans="1:8" s="128" customFormat="1" ht="12.75" x14ac:dyDescent="0.2">
      <c r="A57" s="133" t="s">
        <v>135</v>
      </c>
      <c r="B57" s="130">
        <v>104694.12</v>
      </c>
      <c r="F57" s="33"/>
      <c r="G57" s="139"/>
      <c r="H57" s="139"/>
    </row>
    <row r="58" spans="1:8" s="128" customFormat="1" ht="12.75" x14ac:dyDescent="0.2">
      <c r="A58" s="126" t="s">
        <v>345</v>
      </c>
      <c r="B58" s="127">
        <v>81905.759999999995</v>
      </c>
      <c r="E58" s="33"/>
      <c r="F58" s="33"/>
      <c r="G58" s="139"/>
      <c r="H58" s="139"/>
    </row>
    <row r="59" spans="1:8" s="128" customFormat="1" ht="12.75" x14ac:dyDescent="0.2">
      <c r="A59" s="131" t="s">
        <v>107</v>
      </c>
      <c r="B59" s="132">
        <v>0</v>
      </c>
      <c r="E59" s="33"/>
      <c r="F59" s="33"/>
      <c r="H59" s="139"/>
    </row>
    <row r="60" spans="1:8" s="128" customFormat="1" ht="12.75" x14ac:dyDescent="0.2">
      <c r="A60" s="126" t="s">
        <v>108</v>
      </c>
      <c r="B60" s="127">
        <v>0</v>
      </c>
      <c r="E60" s="33"/>
      <c r="F60" s="33"/>
      <c r="G60" s="139"/>
      <c r="H60" s="139"/>
    </row>
    <row r="61" spans="1:8" s="128" customFormat="1" ht="12.75" x14ac:dyDescent="0.2">
      <c r="A61" s="131" t="s">
        <v>109</v>
      </c>
      <c r="B61" s="127">
        <v>90525</v>
      </c>
      <c r="E61" s="33"/>
      <c r="F61" s="141"/>
      <c r="G61" s="139"/>
      <c r="H61" s="139"/>
    </row>
    <row r="62" spans="1:8" s="128" customFormat="1" ht="25.5" x14ac:dyDescent="0.2">
      <c r="A62" s="126" t="s">
        <v>185</v>
      </c>
      <c r="B62" s="134">
        <v>0</v>
      </c>
      <c r="E62" s="33"/>
      <c r="F62" s="33"/>
      <c r="H62" s="139"/>
    </row>
    <row r="63" spans="1:8" x14ac:dyDescent="0.25">
      <c r="A63" s="17" t="s">
        <v>149</v>
      </c>
      <c r="B63" s="27">
        <f>B31+B41+B42+B43+B46+B44+B45+B47+B49+B48+B51+B58+B53+B50+B56+B52+B59+B60+B61+B62</f>
        <v>7136124.1899999995</v>
      </c>
      <c r="E63" s="40"/>
      <c r="F63" s="48"/>
    </row>
    <row r="64" spans="1:8" ht="4.5" customHeight="1" x14ac:dyDescent="0.25">
      <c r="B64" s="2"/>
      <c r="E64" s="40"/>
      <c r="F64" s="48"/>
    </row>
    <row r="65" spans="1:2" x14ac:dyDescent="0.25">
      <c r="A65" s="17" t="s">
        <v>137</v>
      </c>
      <c r="B65" s="27">
        <f>C28-B63</f>
        <v>383632.18000000063</v>
      </c>
    </row>
  </sheetData>
  <mergeCells count="4">
    <mergeCell ref="A1:C1"/>
    <mergeCell ref="A3:C3"/>
    <mergeCell ref="A5:A6"/>
    <mergeCell ref="B5:C5"/>
  </mergeCells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scale="80" orientation="portrait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zoomScaleNormal="100" workbookViewId="0">
      <pane ySplit="3" topLeftCell="A4" activePane="bottomLeft" state="frozen"/>
      <selection sqref="A1:C1"/>
      <selection pane="bottomLeft" sqref="A1:C1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155" t="s">
        <v>97</v>
      </c>
      <c r="B1" s="155"/>
      <c r="C1" s="155"/>
      <c r="D1" s="16"/>
      <c r="E1" s="21"/>
      <c r="F1" s="21"/>
    </row>
    <row r="2" spans="1:8" ht="6.75" customHeight="1" thickBot="1" x14ac:dyDescent="0.3"/>
    <row r="3" spans="1:8" ht="24.75" customHeight="1" thickBot="1" x14ac:dyDescent="0.3">
      <c r="A3" s="159" t="s">
        <v>57</v>
      </c>
      <c r="B3" s="159"/>
      <c r="C3" s="159"/>
      <c r="D3" s="23"/>
      <c r="E3" s="1" t="s">
        <v>91</v>
      </c>
      <c r="F3" s="20"/>
    </row>
    <row r="4" spans="1:8" ht="6" customHeight="1" x14ac:dyDescent="0.25"/>
    <row r="5" spans="1:8" x14ac:dyDescent="0.25">
      <c r="A5" s="153" t="s">
        <v>110</v>
      </c>
      <c r="B5" s="157" t="s">
        <v>145</v>
      </c>
      <c r="C5" s="158"/>
      <c r="E5" s="5"/>
      <c r="F5" s="6"/>
    </row>
    <row r="6" spans="1:8" x14ac:dyDescent="0.25">
      <c r="A6" s="154"/>
      <c r="B6" s="25" t="s">
        <v>98</v>
      </c>
      <c r="C6" s="25" t="s">
        <v>99</v>
      </c>
      <c r="E6" s="5"/>
      <c r="F6" s="6"/>
    </row>
    <row r="7" spans="1:8" s="128" customFormat="1" ht="12.75" x14ac:dyDescent="0.2">
      <c r="A7" s="126" t="s">
        <v>139</v>
      </c>
      <c r="B7" s="127">
        <v>1400017.26</v>
      </c>
      <c r="C7" s="135">
        <v>1410875.19</v>
      </c>
      <c r="E7" s="33"/>
      <c r="F7" s="36"/>
      <c r="G7" s="36"/>
      <c r="H7" s="139"/>
    </row>
    <row r="8" spans="1:8" s="128" customFormat="1" ht="25.5" x14ac:dyDescent="0.2">
      <c r="A8" s="126" t="s">
        <v>113</v>
      </c>
      <c r="B8" s="127">
        <v>131426.15</v>
      </c>
      <c r="C8" s="135">
        <v>128644.46</v>
      </c>
      <c r="E8" s="33"/>
      <c r="F8" s="33"/>
      <c r="G8" s="33"/>
      <c r="H8" s="139"/>
    </row>
    <row r="9" spans="1:8" s="128" customFormat="1" ht="12.75" x14ac:dyDescent="0.25">
      <c r="A9" s="126" t="s">
        <v>140</v>
      </c>
      <c r="B9" s="135">
        <v>683515.08</v>
      </c>
      <c r="C9" s="135">
        <v>690504.26</v>
      </c>
      <c r="E9" s="33"/>
      <c r="F9" s="36"/>
      <c r="G9" s="36"/>
    </row>
    <row r="10" spans="1:8" s="128" customFormat="1" ht="25.5" x14ac:dyDescent="0.2">
      <c r="A10" s="126" t="s">
        <v>129</v>
      </c>
      <c r="B10" s="127">
        <v>215220.9</v>
      </c>
      <c r="C10" s="135">
        <v>216581.69</v>
      </c>
      <c r="E10" s="33"/>
      <c r="F10" s="36"/>
      <c r="G10" s="36"/>
      <c r="H10" s="139"/>
    </row>
    <row r="11" spans="1:8" s="128" customFormat="1" ht="12.75" x14ac:dyDescent="0.2">
      <c r="A11" s="126" t="s">
        <v>111</v>
      </c>
      <c r="B11" s="127">
        <v>177909.96</v>
      </c>
      <c r="C11" s="135">
        <v>179159.82</v>
      </c>
      <c r="E11" s="33"/>
      <c r="F11" s="36"/>
      <c r="G11" s="36"/>
      <c r="H11" s="139"/>
    </row>
    <row r="12" spans="1:8" s="128" customFormat="1" ht="12.75" x14ac:dyDescent="0.2">
      <c r="A12" s="126" t="s">
        <v>102</v>
      </c>
      <c r="B12" s="127">
        <v>36772.32</v>
      </c>
      <c r="C12" s="135">
        <v>37444.839999999997</v>
      </c>
      <c r="E12" s="33"/>
      <c r="F12" s="36"/>
      <c r="G12" s="36"/>
      <c r="H12" s="139"/>
    </row>
    <row r="13" spans="1:8" s="128" customFormat="1" ht="12.75" x14ac:dyDescent="0.2">
      <c r="A13" s="126" t="s">
        <v>103</v>
      </c>
      <c r="B13" s="127">
        <v>0</v>
      </c>
      <c r="C13" s="135">
        <v>0</v>
      </c>
      <c r="E13" s="33"/>
      <c r="F13" s="33"/>
      <c r="G13" s="33"/>
      <c r="H13" s="139"/>
    </row>
    <row r="14" spans="1:8" s="128" customFormat="1" ht="12.75" x14ac:dyDescent="0.2">
      <c r="A14" s="126" t="s">
        <v>112</v>
      </c>
      <c r="B14" s="127">
        <v>339513.06</v>
      </c>
      <c r="C14" s="135">
        <v>335951.59</v>
      </c>
      <c r="E14" s="33"/>
      <c r="F14" s="36"/>
      <c r="G14" s="36"/>
      <c r="H14" s="139"/>
    </row>
    <row r="15" spans="1:8" s="128" customFormat="1" ht="12.75" x14ac:dyDescent="0.25">
      <c r="A15" s="126" t="s">
        <v>141</v>
      </c>
      <c r="B15" s="135">
        <v>6000</v>
      </c>
      <c r="C15" s="135">
        <v>6000</v>
      </c>
      <c r="E15" s="33"/>
      <c r="F15" s="36"/>
      <c r="G15" s="36"/>
    </row>
    <row r="16" spans="1:8" s="128" customFormat="1" ht="12.75" x14ac:dyDescent="0.25">
      <c r="A16" s="126" t="s">
        <v>114</v>
      </c>
      <c r="B16" s="135">
        <v>385016.94</v>
      </c>
      <c r="C16" s="135">
        <v>383502.97</v>
      </c>
      <c r="E16" s="33"/>
      <c r="F16" s="36"/>
      <c r="G16" s="36"/>
    </row>
    <row r="17" spans="1:8" s="128" customFormat="1" ht="12.75" x14ac:dyDescent="0.25">
      <c r="A17" s="126" t="s">
        <v>142</v>
      </c>
      <c r="B17" s="135">
        <v>91387.32</v>
      </c>
      <c r="C17" s="135">
        <v>91451.77</v>
      </c>
      <c r="E17" s="33"/>
      <c r="F17" s="46"/>
      <c r="G17" s="46"/>
    </row>
    <row r="18" spans="1:8" s="128" customFormat="1" ht="12.75" x14ac:dyDescent="0.2">
      <c r="A18" s="126" t="s">
        <v>115</v>
      </c>
      <c r="B18" s="127">
        <v>0</v>
      </c>
      <c r="C18" s="135">
        <v>0</v>
      </c>
      <c r="E18" s="33"/>
      <c r="F18" s="33"/>
      <c r="G18" s="33"/>
      <c r="H18" s="139"/>
    </row>
    <row r="19" spans="1:8" s="128" customFormat="1" ht="12.75" x14ac:dyDescent="0.25">
      <c r="A19" s="126" t="s">
        <v>372</v>
      </c>
      <c r="B19" s="135">
        <v>89503.91</v>
      </c>
      <c r="C19" s="135">
        <v>89626.94</v>
      </c>
      <c r="E19" s="33"/>
      <c r="F19" s="36"/>
      <c r="G19" s="36"/>
    </row>
    <row r="20" spans="1:8" s="128" customFormat="1" ht="12.75" x14ac:dyDescent="0.25">
      <c r="A20" s="126" t="s">
        <v>143</v>
      </c>
      <c r="B20" s="127">
        <v>0</v>
      </c>
      <c r="C20" s="135">
        <v>0</v>
      </c>
      <c r="E20" s="33"/>
      <c r="F20" s="33"/>
      <c r="G20" s="33"/>
    </row>
    <row r="21" spans="1:8" s="128" customFormat="1" ht="25.5" x14ac:dyDescent="0.25">
      <c r="A21" s="126" t="s">
        <v>116</v>
      </c>
      <c r="B21" s="127">
        <v>1198419.3500000001</v>
      </c>
      <c r="C21" s="135">
        <v>1212146.92</v>
      </c>
      <c r="E21" s="33"/>
      <c r="F21" s="33"/>
      <c r="G21" s="33"/>
    </row>
    <row r="22" spans="1:8" s="128" customFormat="1" ht="25.5" x14ac:dyDescent="0.25">
      <c r="A22" s="126" t="s">
        <v>117</v>
      </c>
      <c r="B22" s="127">
        <v>4245751.3499999996</v>
      </c>
      <c r="C22" s="135">
        <v>4139486.03</v>
      </c>
      <c r="E22" s="33"/>
      <c r="F22" s="33"/>
      <c r="G22" s="33"/>
    </row>
    <row r="23" spans="1:8" s="128" customFormat="1" ht="12.75" x14ac:dyDescent="0.25">
      <c r="A23" s="126" t="s">
        <v>118</v>
      </c>
      <c r="B23" s="135">
        <v>65973.36</v>
      </c>
      <c r="C23" s="135">
        <v>66658.070000000007</v>
      </c>
      <c r="E23" s="33"/>
      <c r="F23" s="46"/>
      <c r="G23" s="46"/>
    </row>
    <row r="24" spans="1:8" s="128" customFormat="1" ht="12.75" x14ac:dyDescent="0.2">
      <c r="A24" s="126" t="s">
        <v>119</v>
      </c>
      <c r="B24" s="127">
        <v>176818.12</v>
      </c>
      <c r="C24" s="135">
        <v>190314.61</v>
      </c>
      <c r="E24" s="33"/>
      <c r="F24" s="46"/>
      <c r="G24" s="46"/>
      <c r="H24" s="139"/>
    </row>
    <row r="25" spans="1:8" s="128" customFormat="1" ht="12.75" x14ac:dyDescent="0.25">
      <c r="A25" s="126" t="s">
        <v>120</v>
      </c>
      <c r="B25" s="135">
        <v>88358.46</v>
      </c>
      <c r="C25" s="135">
        <v>77865.7</v>
      </c>
      <c r="E25" s="33"/>
      <c r="F25" s="33"/>
      <c r="G25" s="46"/>
    </row>
    <row r="26" spans="1:8" s="128" customFormat="1" ht="12.75" x14ac:dyDescent="0.2">
      <c r="A26" s="126" t="s">
        <v>180</v>
      </c>
      <c r="B26" s="127">
        <v>54852.54</v>
      </c>
      <c r="C26" s="135">
        <v>25478.76</v>
      </c>
      <c r="E26" s="33"/>
      <c r="F26" s="140"/>
      <c r="G26" s="140"/>
      <c r="H26" s="139"/>
    </row>
    <row r="27" spans="1:8" s="128" customFormat="1" ht="12.75" x14ac:dyDescent="0.2">
      <c r="A27" s="126" t="s">
        <v>100</v>
      </c>
      <c r="B27" s="127">
        <v>0</v>
      </c>
      <c r="C27" s="135">
        <v>0</v>
      </c>
      <c r="E27" s="33"/>
      <c r="F27" s="141"/>
      <c r="G27" s="141"/>
      <c r="H27" s="139"/>
    </row>
    <row r="28" spans="1:8" x14ac:dyDescent="0.25">
      <c r="A28" s="17" t="s">
        <v>144</v>
      </c>
      <c r="B28" s="28">
        <f>SUM(B7:B27)</f>
        <v>9386456.0799999982</v>
      </c>
      <c r="C28" s="28">
        <f>SUM(C7:C27)</f>
        <v>9281693.6199999973</v>
      </c>
      <c r="E28" s="34"/>
      <c r="F28" s="47"/>
      <c r="G28" s="47"/>
    </row>
    <row r="29" spans="1:8" ht="15" x14ac:dyDescent="0.25">
      <c r="B29" s="18"/>
      <c r="C29" s="18"/>
    </row>
    <row r="30" spans="1:8" x14ac:dyDescent="0.25">
      <c r="A30" s="25" t="s">
        <v>110</v>
      </c>
      <c r="B30" s="26" t="s">
        <v>146</v>
      </c>
    </row>
    <row r="31" spans="1:8" s="128" customFormat="1" ht="12.75" x14ac:dyDescent="0.2">
      <c r="A31" s="126" t="s">
        <v>147</v>
      </c>
      <c r="B31" s="127">
        <f>SUM(B32:B40)</f>
        <v>1591623.19</v>
      </c>
      <c r="E31" s="33"/>
      <c r="F31" s="138"/>
      <c r="G31" s="139"/>
      <c r="H31" s="139"/>
    </row>
    <row r="32" spans="1:8" s="128" customFormat="1" ht="12.75" x14ac:dyDescent="0.2">
      <c r="A32" s="129" t="s">
        <v>121</v>
      </c>
      <c r="B32" s="130">
        <v>231428.16</v>
      </c>
      <c r="E32" s="33"/>
      <c r="F32" s="46"/>
      <c r="G32" s="139"/>
      <c r="H32" s="139"/>
    </row>
    <row r="33" spans="1:8" s="128" customFormat="1" ht="12.75" x14ac:dyDescent="0.2">
      <c r="A33" s="129" t="s">
        <v>122</v>
      </c>
      <c r="B33" s="130">
        <v>214125.12</v>
      </c>
      <c r="E33" s="33"/>
      <c r="F33" s="36"/>
      <c r="G33" s="139"/>
      <c r="H33" s="139"/>
    </row>
    <row r="34" spans="1:8" s="128" customFormat="1" ht="25.5" x14ac:dyDescent="0.2">
      <c r="A34" s="129" t="s">
        <v>123</v>
      </c>
      <c r="B34" s="130">
        <v>226561.68</v>
      </c>
      <c r="E34" s="33"/>
      <c r="F34" s="33"/>
      <c r="G34" s="139"/>
      <c r="H34" s="139"/>
    </row>
    <row r="35" spans="1:8" s="128" customFormat="1" ht="25.5" x14ac:dyDescent="0.2">
      <c r="A35" s="129" t="s">
        <v>124</v>
      </c>
      <c r="B35" s="130">
        <v>28117.439999999999</v>
      </c>
      <c r="E35" s="33"/>
      <c r="F35" s="33"/>
      <c r="G35" s="139"/>
      <c r="H35" s="139"/>
    </row>
    <row r="36" spans="1:8" s="128" customFormat="1" ht="12.75" x14ac:dyDescent="0.2">
      <c r="A36" s="129" t="s">
        <v>125</v>
      </c>
      <c r="B36" s="130">
        <v>8651.52</v>
      </c>
      <c r="E36" s="33"/>
      <c r="F36" s="36"/>
      <c r="G36" s="139"/>
      <c r="H36" s="139"/>
    </row>
    <row r="37" spans="1:8" s="128" customFormat="1" ht="12.75" x14ac:dyDescent="0.2">
      <c r="A37" s="129" t="s">
        <v>126</v>
      </c>
      <c r="B37" s="130">
        <v>40881.78</v>
      </c>
      <c r="E37" s="33"/>
      <c r="F37" s="36"/>
      <c r="G37" s="139"/>
      <c r="H37" s="139"/>
    </row>
    <row r="38" spans="1:8" s="128" customFormat="1" ht="12.75" x14ac:dyDescent="0.2">
      <c r="A38" s="129" t="s">
        <v>127</v>
      </c>
      <c r="B38" s="130">
        <v>747360.26</v>
      </c>
      <c r="E38" s="33"/>
      <c r="F38" s="36"/>
      <c r="G38" s="139"/>
      <c r="H38" s="139"/>
    </row>
    <row r="39" spans="1:8" s="128" customFormat="1" ht="12.75" x14ac:dyDescent="0.2">
      <c r="A39" s="129" t="s">
        <v>128</v>
      </c>
      <c r="B39" s="130">
        <v>61424.639999999999</v>
      </c>
      <c r="E39" s="33"/>
      <c r="F39" s="36"/>
      <c r="G39" s="139"/>
      <c r="H39" s="139"/>
    </row>
    <row r="40" spans="1:8" s="128" customFormat="1" ht="25.5" x14ac:dyDescent="0.2">
      <c r="A40" s="129" t="s">
        <v>131</v>
      </c>
      <c r="B40" s="130">
        <v>33072.589999999997</v>
      </c>
      <c r="E40" s="33"/>
      <c r="F40" s="46"/>
      <c r="G40" s="139"/>
      <c r="H40" s="139"/>
    </row>
    <row r="41" spans="1:8" s="128" customFormat="1" ht="12.75" x14ac:dyDescent="0.2">
      <c r="A41" s="126" t="s">
        <v>148</v>
      </c>
      <c r="B41" s="127">
        <v>1336081</v>
      </c>
      <c r="E41" s="33"/>
      <c r="F41" s="36"/>
      <c r="G41" s="139"/>
      <c r="H41" s="139"/>
    </row>
    <row r="42" spans="1:8" s="128" customFormat="1" ht="25.5" x14ac:dyDescent="0.2">
      <c r="A42" s="126" t="s">
        <v>101</v>
      </c>
      <c r="B42" s="127">
        <v>215206.56</v>
      </c>
      <c r="E42" s="33"/>
      <c r="F42" s="46"/>
      <c r="G42" s="139"/>
      <c r="H42" s="139"/>
    </row>
    <row r="43" spans="1:8" s="128" customFormat="1" ht="12.75" x14ac:dyDescent="0.2">
      <c r="A43" s="126" t="s">
        <v>130</v>
      </c>
      <c r="B43" s="127">
        <v>177896.88</v>
      </c>
      <c r="E43" s="33"/>
      <c r="F43" s="46"/>
      <c r="G43" s="139"/>
      <c r="H43" s="139"/>
    </row>
    <row r="44" spans="1:8" s="128" customFormat="1" ht="12.75" x14ac:dyDescent="0.2">
      <c r="A44" s="126" t="s">
        <v>336</v>
      </c>
      <c r="B44" s="127">
        <v>36768.959999999999</v>
      </c>
      <c r="E44" s="33"/>
      <c r="F44" s="46"/>
      <c r="G44" s="139"/>
      <c r="H44" s="139"/>
    </row>
    <row r="45" spans="1:8" s="128" customFormat="1" ht="12.75" x14ac:dyDescent="0.2">
      <c r="A45" s="126" t="s">
        <v>337</v>
      </c>
      <c r="B45" s="127">
        <v>0</v>
      </c>
      <c r="E45" s="33"/>
      <c r="F45" s="33"/>
      <c r="G45" s="139"/>
      <c r="H45" s="139"/>
    </row>
    <row r="46" spans="1:8" s="128" customFormat="1" ht="12.75" x14ac:dyDescent="0.2">
      <c r="A46" s="126" t="s">
        <v>338</v>
      </c>
      <c r="B46" s="127">
        <v>311782.99</v>
      </c>
      <c r="E46" s="33"/>
      <c r="F46" s="36"/>
      <c r="G46" s="139"/>
      <c r="H46" s="139"/>
    </row>
    <row r="47" spans="1:8" s="128" customFormat="1" ht="12.75" x14ac:dyDescent="0.2">
      <c r="A47" s="126" t="s">
        <v>104</v>
      </c>
      <c r="B47" s="127">
        <v>12037.44</v>
      </c>
      <c r="E47" s="33"/>
      <c r="F47" s="36"/>
      <c r="G47" s="139"/>
      <c r="H47" s="139"/>
    </row>
    <row r="48" spans="1:8" s="128" customFormat="1" ht="12.75" x14ac:dyDescent="0.2">
      <c r="A48" s="126" t="s">
        <v>339</v>
      </c>
      <c r="B48" s="127">
        <v>384992.64</v>
      </c>
      <c r="E48" s="33"/>
      <c r="F48" s="46"/>
      <c r="G48" s="139"/>
      <c r="H48" s="139"/>
    </row>
    <row r="49" spans="1:8" s="128" customFormat="1" ht="12.75" x14ac:dyDescent="0.2">
      <c r="A49" s="126" t="s">
        <v>340</v>
      </c>
      <c r="B49" s="127">
        <v>91387.32</v>
      </c>
      <c r="E49" s="33"/>
      <c r="F49" s="36"/>
      <c r="G49" s="139"/>
      <c r="H49" s="139"/>
    </row>
    <row r="50" spans="1:8" s="128" customFormat="1" ht="12.75" x14ac:dyDescent="0.2">
      <c r="A50" s="131" t="s">
        <v>341</v>
      </c>
      <c r="B50" s="127">
        <v>0</v>
      </c>
      <c r="E50" s="33"/>
      <c r="F50" s="33"/>
      <c r="G50" s="139"/>
      <c r="H50" s="139"/>
    </row>
    <row r="51" spans="1:8" s="128" customFormat="1" ht="12.75" x14ac:dyDescent="0.2">
      <c r="A51" s="126" t="s">
        <v>371</v>
      </c>
      <c r="B51" s="127">
        <v>90088.49</v>
      </c>
      <c r="E51" s="33"/>
      <c r="F51" s="33"/>
      <c r="G51" s="139"/>
      <c r="H51" s="139"/>
    </row>
    <row r="52" spans="1:8" s="128" customFormat="1" ht="12.75" x14ac:dyDescent="0.2">
      <c r="A52" s="131" t="s">
        <v>343</v>
      </c>
      <c r="B52" s="132">
        <v>0</v>
      </c>
      <c r="E52" s="33"/>
      <c r="F52" s="33"/>
      <c r="G52" s="139"/>
      <c r="H52" s="139"/>
    </row>
    <row r="53" spans="1:8" s="128" customFormat="1" ht="25.5" x14ac:dyDescent="0.2">
      <c r="A53" s="126" t="s">
        <v>346</v>
      </c>
      <c r="B53" s="127">
        <v>1445332.94</v>
      </c>
      <c r="E53" s="33"/>
      <c r="F53" s="33"/>
      <c r="G53" s="139"/>
      <c r="H53" s="139"/>
    </row>
    <row r="54" spans="1:8" s="128" customFormat="1" ht="12.75" x14ac:dyDescent="0.25">
      <c r="A54" s="133" t="s">
        <v>134</v>
      </c>
      <c r="B54" s="130">
        <v>27483.42</v>
      </c>
      <c r="E54" s="33"/>
      <c r="F54" s="33"/>
    </row>
    <row r="55" spans="1:8" s="128" customFormat="1" ht="12.75" x14ac:dyDescent="0.2">
      <c r="A55" s="133" t="s">
        <v>181</v>
      </c>
      <c r="B55" s="130">
        <v>47342.21</v>
      </c>
      <c r="F55" s="140"/>
      <c r="H55" s="139"/>
    </row>
    <row r="56" spans="1:8" s="128" customFormat="1" ht="12.75" x14ac:dyDescent="0.2">
      <c r="A56" s="126" t="s">
        <v>344</v>
      </c>
      <c r="B56" s="127">
        <v>4270103.47</v>
      </c>
      <c r="E56" s="33"/>
      <c r="F56" s="33"/>
      <c r="H56" s="139"/>
    </row>
    <row r="57" spans="1:8" s="128" customFormat="1" ht="12.75" x14ac:dyDescent="0.2">
      <c r="A57" s="133" t="s">
        <v>135</v>
      </c>
      <c r="B57" s="130">
        <v>56600.52</v>
      </c>
      <c r="F57" s="33"/>
      <c r="G57" s="139"/>
      <c r="H57" s="139"/>
    </row>
    <row r="58" spans="1:8" s="128" customFormat="1" ht="12.75" x14ac:dyDescent="0.2">
      <c r="A58" s="126" t="s">
        <v>345</v>
      </c>
      <c r="B58" s="127">
        <v>56465.760000000002</v>
      </c>
      <c r="E58" s="33"/>
      <c r="F58" s="33"/>
      <c r="G58" s="139"/>
      <c r="H58" s="139"/>
    </row>
    <row r="59" spans="1:8" s="128" customFormat="1" ht="12.75" x14ac:dyDescent="0.2">
      <c r="A59" s="131" t="s">
        <v>107</v>
      </c>
      <c r="B59" s="132">
        <v>0</v>
      </c>
      <c r="E59" s="33"/>
      <c r="F59" s="33"/>
      <c r="H59" s="139"/>
    </row>
    <row r="60" spans="1:8" s="128" customFormat="1" ht="12.75" x14ac:dyDescent="0.2">
      <c r="A60" s="126" t="s">
        <v>108</v>
      </c>
      <c r="B60" s="127">
        <v>76878.94</v>
      </c>
      <c r="E60" s="33"/>
      <c r="F60" s="36"/>
      <c r="G60" s="139"/>
      <c r="H60" s="139"/>
    </row>
    <row r="61" spans="1:8" s="128" customFormat="1" ht="12.75" x14ac:dyDescent="0.2">
      <c r="A61" s="131" t="s">
        <v>109</v>
      </c>
      <c r="B61" s="127">
        <v>0</v>
      </c>
      <c r="E61" s="33"/>
      <c r="F61" s="141"/>
      <c r="G61" s="139"/>
      <c r="H61" s="139"/>
    </row>
    <row r="62" spans="1:8" s="128" customFormat="1" ht="25.5" x14ac:dyDescent="0.2">
      <c r="A62" s="126" t="s">
        <v>185</v>
      </c>
      <c r="B62" s="134">
        <v>0</v>
      </c>
      <c r="E62" s="33"/>
      <c r="F62" s="33"/>
      <c r="H62" s="139"/>
    </row>
    <row r="63" spans="1:8" x14ac:dyDescent="0.25">
      <c r="A63" s="17" t="s">
        <v>149</v>
      </c>
      <c r="B63" s="27">
        <f>B31+B41+B42+B43+B46+B44+B45+B47+B49+B48+B51+B58+B53+B50+B56+B52+B59+B60+B61+B62</f>
        <v>10096646.58</v>
      </c>
      <c r="E63" s="40"/>
      <c r="F63" s="48"/>
    </row>
    <row r="64" spans="1:8" ht="4.5" customHeight="1" x14ac:dyDescent="0.25">
      <c r="B64" s="2"/>
      <c r="E64" s="42"/>
      <c r="F64" s="49"/>
    </row>
    <row r="65" spans="1:2" x14ac:dyDescent="0.25">
      <c r="A65" s="17" t="s">
        <v>137</v>
      </c>
      <c r="B65" s="27">
        <f>C28-B63</f>
        <v>-814952.96000000276</v>
      </c>
    </row>
  </sheetData>
  <mergeCells count="4">
    <mergeCell ref="A1:C1"/>
    <mergeCell ref="A3:C3"/>
    <mergeCell ref="A5:A6"/>
    <mergeCell ref="B5:C5"/>
  </mergeCells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scale="80"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zoomScaleNormal="100" workbookViewId="0">
      <pane ySplit="3" topLeftCell="A4" activePane="bottomLeft" state="frozen"/>
      <selection sqref="A1:C1"/>
      <selection pane="bottomLeft" sqref="A1:C1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155" t="s">
        <v>97</v>
      </c>
      <c r="B1" s="155"/>
      <c r="C1" s="155"/>
      <c r="D1" s="16"/>
      <c r="E1" s="21"/>
      <c r="F1" s="21"/>
    </row>
    <row r="2" spans="1:8" ht="6.75" customHeight="1" thickBot="1" x14ac:dyDescent="0.3"/>
    <row r="3" spans="1:8" ht="24.75" customHeight="1" thickBot="1" x14ac:dyDescent="0.3">
      <c r="A3" s="159" t="s">
        <v>58</v>
      </c>
      <c r="B3" s="159"/>
      <c r="C3" s="159"/>
      <c r="D3" s="23"/>
      <c r="E3" s="1" t="s">
        <v>91</v>
      </c>
      <c r="F3" s="20"/>
    </row>
    <row r="4" spans="1:8" ht="6" customHeight="1" x14ac:dyDescent="0.25"/>
    <row r="5" spans="1:8" x14ac:dyDescent="0.25">
      <c r="A5" s="153" t="s">
        <v>110</v>
      </c>
      <c r="B5" s="157" t="s">
        <v>145</v>
      </c>
      <c r="C5" s="158"/>
      <c r="E5" s="5"/>
      <c r="F5" s="6"/>
    </row>
    <row r="6" spans="1:8" x14ac:dyDescent="0.25">
      <c r="A6" s="154"/>
      <c r="B6" s="25" t="s">
        <v>98</v>
      </c>
      <c r="C6" s="25" t="s">
        <v>99</v>
      </c>
      <c r="E6" s="5"/>
      <c r="F6" s="6"/>
    </row>
    <row r="7" spans="1:8" s="128" customFormat="1" ht="12.75" x14ac:dyDescent="0.2">
      <c r="A7" s="126" t="s">
        <v>139</v>
      </c>
      <c r="B7" s="127">
        <v>5545594.96</v>
      </c>
      <c r="C7" s="135">
        <v>5469797.3099999996</v>
      </c>
      <c r="E7" s="33"/>
      <c r="F7" s="36"/>
      <c r="G7" s="36"/>
      <c r="H7" s="139"/>
    </row>
    <row r="8" spans="1:8" s="128" customFormat="1" ht="25.5" x14ac:dyDescent="0.2">
      <c r="A8" s="126" t="s">
        <v>113</v>
      </c>
      <c r="B8" s="127">
        <v>761442.12</v>
      </c>
      <c r="C8" s="135">
        <v>721897.65</v>
      </c>
      <c r="E8" s="33"/>
      <c r="F8" s="33"/>
      <c r="G8" s="33"/>
      <c r="H8" s="139"/>
    </row>
    <row r="9" spans="1:8" s="128" customFormat="1" ht="12.75" x14ac:dyDescent="0.25">
      <c r="A9" s="126" t="s">
        <v>140</v>
      </c>
      <c r="B9" s="135">
        <v>2707469.71</v>
      </c>
      <c r="C9" s="135">
        <v>2677383.7400000002</v>
      </c>
      <c r="E9" s="33"/>
      <c r="F9" s="36"/>
      <c r="G9" s="36"/>
    </row>
    <row r="10" spans="1:8" s="128" customFormat="1" ht="25.5" x14ac:dyDescent="0.2">
      <c r="A10" s="126" t="s">
        <v>129</v>
      </c>
      <c r="B10" s="127">
        <v>852509.99</v>
      </c>
      <c r="C10" s="135">
        <v>839857.81</v>
      </c>
      <c r="E10" s="33"/>
      <c r="F10" s="36"/>
      <c r="G10" s="36"/>
      <c r="H10" s="139"/>
    </row>
    <row r="11" spans="1:8" s="128" customFormat="1" ht="12.75" x14ac:dyDescent="0.2">
      <c r="A11" s="126" t="s">
        <v>111</v>
      </c>
      <c r="B11" s="127">
        <v>0</v>
      </c>
      <c r="C11" s="135">
        <v>-3.17</v>
      </c>
      <c r="E11" s="33"/>
      <c r="F11" s="33"/>
      <c r="G11" s="33"/>
      <c r="H11" s="139"/>
    </row>
    <row r="12" spans="1:8" s="128" customFormat="1" ht="12.75" x14ac:dyDescent="0.2">
      <c r="A12" s="126" t="s">
        <v>102</v>
      </c>
      <c r="B12" s="127">
        <v>145654.85</v>
      </c>
      <c r="C12" s="135">
        <v>144540.54999999999</v>
      </c>
      <c r="E12" s="33"/>
      <c r="F12" s="36"/>
      <c r="G12" s="36"/>
      <c r="H12" s="139"/>
    </row>
    <row r="13" spans="1:8" s="128" customFormat="1" ht="12.75" x14ac:dyDescent="0.2">
      <c r="A13" s="126" t="s">
        <v>103</v>
      </c>
      <c r="B13" s="127">
        <v>0</v>
      </c>
      <c r="C13" s="135">
        <v>0</v>
      </c>
      <c r="E13" s="33"/>
      <c r="F13" s="33"/>
      <c r="G13" s="33"/>
      <c r="H13" s="139"/>
    </row>
    <row r="14" spans="1:8" s="128" customFormat="1" ht="12.75" x14ac:dyDescent="0.2">
      <c r="A14" s="126" t="s">
        <v>112</v>
      </c>
      <c r="B14" s="127">
        <v>1052003.43</v>
      </c>
      <c r="C14" s="135">
        <v>1006700.2</v>
      </c>
      <c r="E14" s="33"/>
      <c r="F14" s="36"/>
      <c r="G14" s="36"/>
      <c r="H14" s="139"/>
    </row>
    <row r="15" spans="1:8" s="128" customFormat="1" ht="12.75" x14ac:dyDescent="0.25">
      <c r="A15" s="126" t="s">
        <v>141</v>
      </c>
      <c r="B15" s="135">
        <v>176256</v>
      </c>
      <c r="C15" s="135">
        <v>202360</v>
      </c>
      <c r="E15" s="33"/>
      <c r="F15" s="36"/>
      <c r="G15" s="36"/>
    </row>
    <row r="16" spans="1:8" s="128" customFormat="1" ht="12.75" x14ac:dyDescent="0.25">
      <c r="A16" s="126" t="s">
        <v>114</v>
      </c>
      <c r="B16" s="135">
        <v>1524833.6</v>
      </c>
      <c r="C16" s="135">
        <v>1489378.33</v>
      </c>
      <c r="E16" s="33"/>
      <c r="F16" s="36"/>
      <c r="G16" s="36"/>
    </row>
    <row r="17" spans="1:8" s="128" customFormat="1" ht="12.75" x14ac:dyDescent="0.25">
      <c r="A17" s="126" t="s">
        <v>142</v>
      </c>
      <c r="B17" s="135">
        <v>0</v>
      </c>
      <c r="C17" s="135">
        <v>0</v>
      </c>
      <c r="E17" s="33"/>
      <c r="F17" s="46"/>
      <c r="G17" s="46"/>
    </row>
    <row r="18" spans="1:8" s="128" customFormat="1" ht="12.75" x14ac:dyDescent="0.2">
      <c r="A18" s="126" t="s">
        <v>115</v>
      </c>
      <c r="B18" s="127">
        <v>0</v>
      </c>
      <c r="C18" s="135">
        <v>0</v>
      </c>
      <c r="E18" s="33"/>
      <c r="F18" s="33"/>
      <c r="G18" s="33"/>
      <c r="H18" s="139"/>
    </row>
    <row r="19" spans="1:8" s="128" customFormat="1" ht="12.75" x14ac:dyDescent="0.25">
      <c r="A19" s="126" t="s">
        <v>372</v>
      </c>
      <c r="B19" s="135">
        <v>955210.11</v>
      </c>
      <c r="C19" s="135">
        <v>942621.49</v>
      </c>
      <c r="E19" s="33"/>
      <c r="F19" s="36"/>
      <c r="G19" s="36"/>
    </row>
    <row r="20" spans="1:8" s="128" customFormat="1" ht="12.75" x14ac:dyDescent="0.25">
      <c r="A20" s="126" t="s">
        <v>143</v>
      </c>
      <c r="B20" s="127">
        <v>0</v>
      </c>
      <c r="C20" s="135">
        <v>0</v>
      </c>
      <c r="E20" s="33"/>
      <c r="F20" s="33"/>
      <c r="G20" s="33"/>
    </row>
    <row r="21" spans="1:8" s="128" customFormat="1" ht="25.5" x14ac:dyDescent="0.25">
      <c r="A21" s="126" t="s">
        <v>116</v>
      </c>
      <c r="B21" s="127">
        <v>3686823.77</v>
      </c>
      <c r="C21" s="135">
        <v>3553486.32</v>
      </c>
      <c r="E21" s="33"/>
      <c r="F21" s="33"/>
      <c r="G21" s="33"/>
    </row>
    <row r="22" spans="1:8" s="128" customFormat="1" ht="25.5" x14ac:dyDescent="0.25">
      <c r="A22" s="126" t="s">
        <v>117</v>
      </c>
      <c r="B22" s="127">
        <v>12750718.27</v>
      </c>
      <c r="C22" s="135">
        <v>12749326.6</v>
      </c>
      <c r="E22" s="33"/>
      <c r="F22" s="33"/>
      <c r="G22" s="33"/>
    </row>
    <row r="23" spans="1:8" s="128" customFormat="1" ht="12.75" x14ac:dyDescent="0.25">
      <c r="A23" s="126" t="s">
        <v>118</v>
      </c>
      <c r="B23" s="135">
        <v>287029.11</v>
      </c>
      <c r="C23" s="135">
        <v>283840.53000000003</v>
      </c>
      <c r="E23" s="33"/>
      <c r="F23" s="46"/>
      <c r="G23" s="46"/>
    </row>
    <row r="24" spans="1:8" s="128" customFormat="1" ht="12.75" x14ac:dyDescent="0.2">
      <c r="A24" s="126" t="s">
        <v>119</v>
      </c>
      <c r="B24" s="127">
        <v>265208.87</v>
      </c>
      <c r="C24" s="135">
        <v>238702.76</v>
      </c>
      <c r="E24" s="33"/>
      <c r="F24" s="46"/>
      <c r="G24" s="46"/>
      <c r="H24" s="139"/>
    </row>
    <row r="25" spans="1:8" s="128" customFormat="1" ht="12.75" x14ac:dyDescent="0.25">
      <c r="A25" s="126" t="s">
        <v>120</v>
      </c>
      <c r="B25" s="135">
        <v>86893.78</v>
      </c>
      <c r="C25" s="135">
        <v>78028.97</v>
      </c>
      <c r="E25" s="33"/>
      <c r="F25" s="33"/>
      <c r="G25" s="46"/>
    </row>
    <row r="26" spans="1:8" s="128" customFormat="1" ht="12.75" x14ac:dyDescent="0.2">
      <c r="A26" s="126" t="s">
        <v>180</v>
      </c>
      <c r="B26" s="127">
        <v>199733.52</v>
      </c>
      <c r="C26" s="135">
        <v>163720.74</v>
      </c>
      <c r="E26" s="33"/>
      <c r="F26" s="140"/>
      <c r="G26" s="140"/>
      <c r="H26" s="139"/>
    </row>
    <row r="27" spans="1:8" s="128" customFormat="1" ht="12.75" x14ac:dyDescent="0.2">
      <c r="A27" s="126" t="s">
        <v>100</v>
      </c>
      <c r="B27" s="127">
        <v>338170</v>
      </c>
      <c r="C27" s="135">
        <v>283217.09999999998</v>
      </c>
      <c r="E27" s="33"/>
      <c r="F27" s="141"/>
      <c r="G27" s="141"/>
      <c r="H27" s="139"/>
    </row>
    <row r="28" spans="1:8" x14ac:dyDescent="0.25">
      <c r="A28" s="17" t="s">
        <v>144</v>
      </c>
      <c r="B28" s="28">
        <f>SUM(B7:B27)</f>
        <v>31335552.09</v>
      </c>
      <c r="C28" s="28">
        <f>SUM(C7:C27)</f>
        <v>30844856.93</v>
      </c>
      <c r="E28" s="34"/>
      <c r="F28" s="47"/>
      <c r="G28" s="47"/>
    </row>
    <row r="29" spans="1:8" ht="15" x14ac:dyDescent="0.25">
      <c r="B29" s="18"/>
      <c r="C29" s="18"/>
    </row>
    <row r="30" spans="1:8" x14ac:dyDescent="0.25">
      <c r="A30" s="25" t="s">
        <v>110</v>
      </c>
      <c r="B30" s="26" t="s">
        <v>146</v>
      </c>
    </row>
    <row r="31" spans="1:8" s="128" customFormat="1" ht="12.75" x14ac:dyDescent="0.2">
      <c r="A31" s="126" t="s">
        <v>147</v>
      </c>
      <c r="B31" s="127">
        <f>SUM(B32:B40)</f>
        <v>5426983.54</v>
      </c>
      <c r="E31" s="33"/>
      <c r="F31" s="138"/>
      <c r="G31" s="139"/>
      <c r="H31" s="139"/>
    </row>
    <row r="32" spans="1:8" s="128" customFormat="1" ht="12.75" x14ac:dyDescent="0.2">
      <c r="A32" s="129" t="s">
        <v>121</v>
      </c>
      <c r="B32" s="130">
        <v>913437.6</v>
      </c>
      <c r="E32" s="33"/>
      <c r="F32" s="46"/>
      <c r="G32" s="139"/>
      <c r="H32" s="139"/>
    </row>
    <row r="33" spans="1:8" s="128" customFormat="1" ht="12.75" x14ac:dyDescent="0.2">
      <c r="A33" s="129" t="s">
        <v>122</v>
      </c>
      <c r="B33" s="130">
        <v>845143.2</v>
      </c>
      <c r="E33" s="33"/>
      <c r="F33" s="36"/>
      <c r="G33" s="139"/>
      <c r="H33" s="139"/>
    </row>
    <row r="34" spans="1:8" s="128" customFormat="1" ht="25.5" x14ac:dyDescent="0.2">
      <c r="A34" s="129" t="s">
        <v>123</v>
      </c>
      <c r="B34" s="130">
        <v>894229.8</v>
      </c>
      <c r="E34" s="33"/>
      <c r="F34" s="33"/>
      <c r="G34" s="139"/>
      <c r="H34" s="139"/>
    </row>
    <row r="35" spans="1:8" s="128" customFormat="1" ht="25.5" x14ac:dyDescent="0.2">
      <c r="A35" s="129" t="s">
        <v>124</v>
      </c>
      <c r="B35" s="130">
        <v>110978.4</v>
      </c>
      <c r="E35" s="33"/>
      <c r="F35" s="33"/>
      <c r="G35" s="139"/>
      <c r="H35" s="139"/>
    </row>
    <row r="36" spans="1:8" s="128" customFormat="1" ht="12.75" x14ac:dyDescent="0.2">
      <c r="A36" s="129" t="s">
        <v>125</v>
      </c>
      <c r="B36" s="130">
        <v>34147.199999999997</v>
      </c>
      <c r="E36" s="33"/>
      <c r="F36" s="36"/>
      <c r="G36" s="139"/>
      <c r="H36" s="139"/>
    </row>
    <row r="37" spans="1:8" s="128" customFormat="1" ht="12.75" x14ac:dyDescent="0.2">
      <c r="A37" s="129" t="s">
        <v>126</v>
      </c>
      <c r="B37" s="130">
        <v>317969.40000000002</v>
      </c>
      <c r="E37" s="33"/>
      <c r="F37" s="36"/>
      <c r="G37" s="139"/>
      <c r="H37" s="139"/>
    </row>
    <row r="38" spans="1:8" s="128" customFormat="1" ht="12.75" x14ac:dyDescent="0.2">
      <c r="A38" s="129" t="s">
        <v>127</v>
      </c>
      <c r="B38" s="130">
        <v>2197775.7200000002</v>
      </c>
      <c r="E38" s="33"/>
      <c r="F38" s="36"/>
      <c r="G38" s="139"/>
      <c r="H38" s="139"/>
    </row>
    <row r="39" spans="1:8" s="128" customFormat="1" ht="12.75" x14ac:dyDescent="0.2">
      <c r="A39" s="129" t="s">
        <v>128</v>
      </c>
      <c r="B39" s="130">
        <v>0</v>
      </c>
      <c r="E39" s="33"/>
      <c r="F39" s="33"/>
      <c r="G39" s="139"/>
      <c r="H39" s="139"/>
    </row>
    <row r="40" spans="1:8" s="128" customFormat="1" ht="25.5" x14ac:dyDescent="0.2">
      <c r="A40" s="129" t="s">
        <v>131</v>
      </c>
      <c r="B40" s="130">
        <v>113302.22</v>
      </c>
      <c r="E40" s="33"/>
      <c r="F40" s="46"/>
      <c r="G40" s="139"/>
      <c r="H40" s="139"/>
    </row>
    <row r="41" spans="1:8" s="128" customFormat="1" ht="12.75" x14ac:dyDescent="0.2">
      <c r="A41" s="126" t="s">
        <v>148</v>
      </c>
      <c r="B41" s="127">
        <v>1965544</v>
      </c>
      <c r="E41" s="33"/>
      <c r="F41" s="36"/>
      <c r="G41" s="139"/>
      <c r="H41" s="139"/>
    </row>
    <row r="42" spans="1:8" s="128" customFormat="1" ht="25.5" x14ac:dyDescent="0.2">
      <c r="A42" s="126" t="s">
        <v>101</v>
      </c>
      <c r="B42" s="127">
        <v>849411.6</v>
      </c>
      <c r="E42" s="33"/>
      <c r="F42" s="46"/>
      <c r="G42" s="139"/>
      <c r="H42" s="139"/>
    </row>
    <row r="43" spans="1:8" s="128" customFormat="1" ht="12.75" x14ac:dyDescent="0.2">
      <c r="A43" s="126" t="s">
        <v>130</v>
      </c>
      <c r="B43" s="127">
        <v>0</v>
      </c>
      <c r="E43" s="33"/>
      <c r="F43" s="46"/>
      <c r="G43" s="139"/>
      <c r="H43" s="139"/>
    </row>
    <row r="44" spans="1:8" s="128" customFormat="1" ht="12.75" x14ac:dyDescent="0.2">
      <c r="A44" s="126" t="s">
        <v>336</v>
      </c>
      <c r="B44" s="127">
        <v>145125.6</v>
      </c>
      <c r="E44" s="33"/>
      <c r="F44" s="46"/>
      <c r="G44" s="139"/>
      <c r="H44" s="139"/>
    </row>
    <row r="45" spans="1:8" s="128" customFormat="1" ht="12.75" x14ac:dyDescent="0.2">
      <c r="A45" s="126" t="s">
        <v>337</v>
      </c>
      <c r="B45" s="127">
        <v>0</v>
      </c>
      <c r="E45" s="33"/>
      <c r="F45" s="33"/>
      <c r="G45" s="139"/>
      <c r="H45" s="139"/>
    </row>
    <row r="46" spans="1:8" s="128" customFormat="1" ht="12.75" x14ac:dyDescent="0.2">
      <c r="A46" s="126" t="s">
        <v>338</v>
      </c>
      <c r="B46" s="127">
        <v>969595.78</v>
      </c>
      <c r="E46" s="33"/>
      <c r="F46" s="36"/>
      <c r="G46" s="139"/>
      <c r="H46" s="139"/>
    </row>
    <row r="47" spans="1:8" s="128" customFormat="1" ht="12.75" x14ac:dyDescent="0.2">
      <c r="A47" s="126" t="s">
        <v>104</v>
      </c>
      <c r="B47" s="127">
        <v>0</v>
      </c>
      <c r="E47" s="33"/>
      <c r="F47" s="33"/>
      <c r="G47" s="139"/>
      <c r="H47" s="139"/>
    </row>
    <row r="48" spans="1:8" s="128" customFormat="1" ht="12.75" x14ac:dyDescent="0.2">
      <c r="A48" s="126" t="s">
        <v>339</v>
      </c>
      <c r="B48" s="127">
        <v>1519550.4</v>
      </c>
      <c r="E48" s="33"/>
      <c r="F48" s="46"/>
      <c r="G48" s="139"/>
      <c r="H48" s="139"/>
    </row>
    <row r="49" spans="1:8" s="128" customFormat="1" ht="12.75" x14ac:dyDescent="0.2">
      <c r="A49" s="126" t="s">
        <v>340</v>
      </c>
      <c r="B49" s="127">
        <v>0</v>
      </c>
      <c r="E49" s="33"/>
      <c r="F49" s="33"/>
      <c r="G49" s="139"/>
      <c r="H49" s="139"/>
    </row>
    <row r="50" spans="1:8" s="128" customFormat="1" ht="12.75" x14ac:dyDescent="0.2">
      <c r="A50" s="131" t="s">
        <v>341</v>
      </c>
      <c r="B50" s="127">
        <v>0</v>
      </c>
      <c r="E50" s="33"/>
      <c r="F50" s="33"/>
      <c r="G50" s="139"/>
      <c r="H50" s="139"/>
    </row>
    <row r="51" spans="1:8" s="128" customFormat="1" ht="12.75" x14ac:dyDescent="0.2">
      <c r="A51" s="126" t="s">
        <v>371</v>
      </c>
      <c r="B51" s="127">
        <v>970408.7</v>
      </c>
      <c r="E51" s="33"/>
      <c r="F51" s="33"/>
      <c r="G51" s="139"/>
      <c r="H51" s="139"/>
    </row>
    <row r="52" spans="1:8" s="128" customFormat="1" ht="12.75" x14ac:dyDescent="0.2">
      <c r="A52" s="131" t="s">
        <v>343</v>
      </c>
      <c r="B52" s="132">
        <v>0</v>
      </c>
      <c r="E52" s="33"/>
      <c r="F52" s="33"/>
      <c r="G52" s="139"/>
      <c r="H52" s="139"/>
    </row>
    <row r="53" spans="1:8" s="128" customFormat="1" ht="25.5" x14ac:dyDescent="0.2">
      <c r="A53" s="126" t="s">
        <v>346</v>
      </c>
      <c r="B53" s="127">
        <v>4969830.28</v>
      </c>
      <c r="E53" s="33"/>
      <c r="F53" s="33"/>
      <c r="G53" s="139"/>
      <c r="H53" s="139"/>
    </row>
    <row r="54" spans="1:8" s="128" customFormat="1" ht="12.75" x14ac:dyDescent="0.25">
      <c r="A54" s="133" t="s">
        <v>134</v>
      </c>
      <c r="B54" s="130">
        <v>158547.46</v>
      </c>
      <c r="E54" s="33"/>
      <c r="F54" s="33"/>
    </row>
    <row r="55" spans="1:8" s="128" customFormat="1" ht="12.75" x14ac:dyDescent="0.2">
      <c r="A55" s="133" t="s">
        <v>181</v>
      </c>
      <c r="B55" s="130">
        <v>273576.63</v>
      </c>
      <c r="F55" s="140"/>
      <c r="H55" s="139"/>
    </row>
    <row r="56" spans="1:8" s="128" customFormat="1" ht="12.75" x14ac:dyDescent="0.2">
      <c r="A56" s="126" t="s">
        <v>344</v>
      </c>
      <c r="B56" s="127">
        <v>12021143.77</v>
      </c>
      <c r="E56" s="33"/>
      <c r="F56" s="33"/>
      <c r="H56" s="139"/>
    </row>
    <row r="57" spans="1:8" s="128" customFormat="1" ht="12.75" x14ac:dyDescent="0.2">
      <c r="A57" s="133" t="s">
        <v>135</v>
      </c>
      <c r="B57" s="130">
        <v>329318.03000000003</v>
      </c>
      <c r="F57" s="33"/>
      <c r="G57" s="139"/>
      <c r="H57" s="139"/>
    </row>
    <row r="58" spans="1:8" s="128" customFormat="1" ht="12.75" x14ac:dyDescent="0.2">
      <c r="A58" s="126" t="s">
        <v>345</v>
      </c>
      <c r="B58" s="127">
        <v>402546.6</v>
      </c>
      <c r="E58" s="33"/>
      <c r="F58" s="33"/>
      <c r="G58" s="139"/>
      <c r="H58" s="139"/>
    </row>
    <row r="59" spans="1:8" s="128" customFormat="1" ht="12.75" x14ac:dyDescent="0.2">
      <c r="A59" s="131" t="s">
        <v>107</v>
      </c>
      <c r="B59" s="132">
        <v>0</v>
      </c>
      <c r="E59" s="33"/>
      <c r="F59" s="33"/>
      <c r="H59" s="139"/>
    </row>
    <row r="60" spans="1:8" s="128" customFormat="1" ht="12.75" x14ac:dyDescent="0.2">
      <c r="A60" s="126" t="s">
        <v>108</v>
      </c>
      <c r="B60" s="127">
        <v>56339.55</v>
      </c>
      <c r="E60" s="33"/>
      <c r="F60" s="36"/>
      <c r="G60" s="139"/>
      <c r="H60" s="139"/>
    </row>
    <row r="61" spans="1:8" s="128" customFormat="1" ht="12.75" x14ac:dyDescent="0.2">
      <c r="A61" s="131" t="s">
        <v>109</v>
      </c>
      <c r="B61" s="127">
        <v>338170</v>
      </c>
      <c r="E61" s="33"/>
      <c r="F61" s="141"/>
      <c r="G61" s="139"/>
      <c r="H61" s="139"/>
    </row>
    <row r="62" spans="1:8" s="128" customFormat="1" ht="25.5" x14ac:dyDescent="0.2">
      <c r="A62" s="126" t="s">
        <v>185</v>
      </c>
      <c r="B62" s="134">
        <v>0</v>
      </c>
      <c r="E62" s="33"/>
      <c r="F62" s="33"/>
      <c r="H62" s="139"/>
    </row>
    <row r="63" spans="1:8" x14ac:dyDescent="0.25">
      <c r="A63" s="17" t="s">
        <v>149</v>
      </c>
      <c r="B63" s="27">
        <f>B31+B41+B42+B43+B46+B44+B45+B47+B49+B48+B51+B58+B53+B50+B56+B52+B59+B60+B61+B62</f>
        <v>29634649.82</v>
      </c>
      <c r="E63" s="40"/>
      <c r="F63" s="48"/>
    </row>
    <row r="64" spans="1:8" ht="4.5" customHeight="1" x14ac:dyDescent="0.25">
      <c r="B64" s="2"/>
      <c r="E64" s="42"/>
      <c r="F64" s="49"/>
    </row>
    <row r="65" spans="1:2" x14ac:dyDescent="0.25">
      <c r="A65" s="17" t="s">
        <v>137</v>
      </c>
      <c r="B65" s="27">
        <f>C28-B63</f>
        <v>1210207.1099999994</v>
      </c>
    </row>
  </sheetData>
  <mergeCells count="4">
    <mergeCell ref="A1:C1"/>
    <mergeCell ref="A3:C3"/>
    <mergeCell ref="A5:A6"/>
    <mergeCell ref="B5:C5"/>
  </mergeCells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scale="80" orientation="portrait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zoomScaleNormal="100" workbookViewId="0">
      <pane ySplit="3" topLeftCell="A4" activePane="bottomLeft" state="frozen"/>
      <selection sqref="A1:C1"/>
      <selection pane="bottomLeft" sqref="A1:C1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155" t="s">
        <v>97</v>
      </c>
      <c r="B1" s="155"/>
      <c r="C1" s="155"/>
      <c r="D1" s="16"/>
      <c r="E1" s="21"/>
      <c r="F1" s="21"/>
    </row>
    <row r="2" spans="1:8" ht="6.75" customHeight="1" thickBot="1" x14ac:dyDescent="0.3"/>
    <row r="3" spans="1:8" ht="24.75" customHeight="1" thickBot="1" x14ac:dyDescent="0.3">
      <c r="A3" s="159" t="s">
        <v>59</v>
      </c>
      <c r="B3" s="159"/>
      <c r="C3" s="159"/>
      <c r="D3" s="23"/>
      <c r="E3" s="1" t="s">
        <v>91</v>
      </c>
      <c r="F3" s="20"/>
    </row>
    <row r="4" spans="1:8" ht="6" customHeight="1" x14ac:dyDescent="0.25"/>
    <row r="5" spans="1:8" x14ac:dyDescent="0.25">
      <c r="A5" s="153" t="s">
        <v>110</v>
      </c>
      <c r="B5" s="157" t="s">
        <v>145</v>
      </c>
      <c r="C5" s="158"/>
      <c r="E5" s="5"/>
      <c r="F5" s="6"/>
    </row>
    <row r="6" spans="1:8" x14ac:dyDescent="0.25">
      <c r="A6" s="154"/>
      <c r="B6" s="25" t="s">
        <v>98</v>
      </c>
      <c r="C6" s="25" t="s">
        <v>99</v>
      </c>
      <c r="E6" s="5"/>
      <c r="F6" s="6"/>
    </row>
    <row r="7" spans="1:8" s="128" customFormat="1" ht="12.75" x14ac:dyDescent="0.2">
      <c r="A7" s="126" t="s">
        <v>139</v>
      </c>
      <c r="B7" s="127">
        <v>2323387.2599999998</v>
      </c>
      <c r="C7" s="135">
        <v>2076261.11</v>
      </c>
      <c r="E7" s="33"/>
      <c r="F7" s="36"/>
      <c r="G7" s="36"/>
      <c r="H7" s="139"/>
    </row>
    <row r="8" spans="1:8" s="128" customFormat="1" ht="25.5" x14ac:dyDescent="0.2">
      <c r="A8" s="126" t="s">
        <v>113</v>
      </c>
      <c r="B8" s="127">
        <v>313103.49</v>
      </c>
      <c r="C8" s="135">
        <v>273672.94</v>
      </c>
      <c r="E8" s="33"/>
      <c r="F8" s="33"/>
      <c r="G8" s="33"/>
      <c r="H8" s="139"/>
    </row>
    <row r="9" spans="1:8" s="128" customFormat="1" ht="12.75" x14ac:dyDescent="0.25">
      <c r="A9" s="126" t="s">
        <v>140</v>
      </c>
      <c r="B9" s="135">
        <v>1134323.52</v>
      </c>
      <c r="C9" s="135">
        <v>1014675.23</v>
      </c>
      <c r="E9" s="33"/>
      <c r="F9" s="36"/>
      <c r="G9" s="36"/>
    </row>
    <row r="10" spans="1:8" s="128" customFormat="1" ht="25.5" x14ac:dyDescent="0.2">
      <c r="A10" s="126" t="s">
        <v>129</v>
      </c>
      <c r="B10" s="127">
        <v>357168.12</v>
      </c>
      <c r="C10" s="135">
        <v>318864.03000000003</v>
      </c>
      <c r="E10" s="33"/>
      <c r="F10" s="36"/>
      <c r="G10" s="36"/>
      <c r="H10" s="139"/>
    </row>
    <row r="11" spans="1:8" s="128" customFormat="1" ht="12.75" x14ac:dyDescent="0.2">
      <c r="A11" s="126" t="s">
        <v>111</v>
      </c>
      <c r="B11" s="127">
        <v>0</v>
      </c>
      <c r="C11" s="135">
        <v>0</v>
      </c>
      <c r="E11" s="33"/>
      <c r="F11" s="33"/>
      <c r="G11" s="33"/>
      <c r="H11" s="139"/>
    </row>
    <row r="12" spans="1:8" s="128" customFormat="1" ht="12.75" x14ac:dyDescent="0.2">
      <c r="A12" s="126" t="s">
        <v>102</v>
      </c>
      <c r="B12" s="127">
        <v>61023.839999999997</v>
      </c>
      <c r="C12" s="135">
        <v>54678.27</v>
      </c>
      <c r="E12" s="33"/>
      <c r="F12" s="36"/>
      <c r="G12" s="36"/>
      <c r="H12" s="139"/>
    </row>
    <row r="13" spans="1:8" s="128" customFormat="1" ht="12.75" x14ac:dyDescent="0.2">
      <c r="A13" s="126" t="s">
        <v>103</v>
      </c>
      <c r="B13" s="127">
        <v>0</v>
      </c>
      <c r="C13" s="135">
        <v>0</v>
      </c>
      <c r="E13" s="33"/>
      <c r="F13" s="33"/>
      <c r="G13" s="33"/>
      <c r="H13" s="139"/>
    </row>
    <row r="14" spans="1:8" s="128" customFormat="1" ht="12.75" x14ac:dyDescent="0.2">
      <c r="A14" s="126" t="s">
        <v>112</v>
      </c>
      <c r="B14" s="127">
        <v>417579.2</v>
      </c>
      <c r="C14" s="135">
        <v>371442.05</v>
      </c>
      <c r="E14" s="33"/>
      <c r="F14" s="36"/>
      <c r="G14" s="36"/>
      <c r="H14" s="139"/>
    </row>
    <row r="15" spans="1:8" s="128" customFormat="1" ht="12.75" x14ac:dyDescent="0.25">
      <c r="A15" s="126" t="s">
        <v>141</v>
      </c>
      <c r="B15" s="135">
        <v>21185.8</v>
      </c>
      <c r="C15" s="135">
        <v>15694</v>
      </c>
      <c r="E15" s="33"/>
      <c r="F15" s="36"/>
      <c r="G15" s="36"/>
    </row>
    <row r="16" spans="1:8" s="128" customFormat="1" ht="12.75" x14ac:dyDescent="0.25">
      <c r="A16" s="126" t="s">
        <v>114</v>
      </c>
      <c r="B16" s="135">
        <v>638954.9</v>
      </c>
      <c r="C16" s="135">
        <v>567896.55000000005</v>
      </c>
      <c r="E16" s="33"/>
      <c r="F16" s="36"/>
      <c r="G16" s="36"/>
    </row>
    <row r="17" spans="1:8" s="128" customFormat="1" ht="12.75" x14ac:dyDescent="0.25">
      <c r="A17" s="126" t="s">
        <v>142</v>
      </c>
      <c r="B17" s="135">
        <v>0</v>
      </c>
      <c r="C17" s="135">
        <v>0</v>
      </c>
      <c r="E17" s="33"/>
      <c r="F17" s="46"/>
      <c r="G17" s="46"/>
    </row>
    <row r="18" spans="1:8" s="128" customFormat="1" ht="12.75" x14ac:dyDescent="0.2">
      <c r="A18" s="126" t="s">
        <v>115</v>
      </c>
      <c r="B18" s="127">
        <v>0</v>
      </c>
      <c r="C18" s="135">
        <v>0</v>
      </c>
      <c r="E18" s="33"/>
      <c r="F18" s="33"/>
      <c r="G18" s="33"/>
      <c r="H18" s="139"/>
    </row>
    <row r="19" spans="1:8" s="128" customFormat="1" ht="12.75" x14ac:dyDescent="0.25">
      <c r="A19" s="126" t="s">
        <v>372</v>
      </c>
      <c r="B19" s="135">
        <v>400842.03</v>
      </c>
      <c r="C19" s="135">
        <v>353986.55</v>
      </c>
      <c r="E19" s="33"/>
      <c r="F19" s="36"/>
      <c r="G19" s="36"/>
    </row>
    <row r="20" spans="1:8" s="128" customFormat="1" ht="12.75" x14ac:dyDescent="0.25">
      <c r="A20" s="126" t="s">
        <v>143</v>
      </c>
      <c r="B20" s="127">
        <v>0</v>
      </c>
      <c r="C20" s="135">
        <v>0</v>
      </c>
      <c r="E20" s="33"/>
      <c r="F20" s="33"/>
      <c r="G20" s="33"/>
    </row>
    <row r="21" spans="1:8" s="128" customFormat="1" ht="25.5" x14ac:dyDescent="0.25">
      <c r="A21" s="126" t="s">
        <v>116</v>
      </c>
      <c r="B21" s="127">
        <v>1762393.43</v>
      </c>
      <c r="C21" s="135">
        <v>1373443.29</v>
      </c>
      <c r="E21" s="33"/>
      <c r="F21" s="33"/>
      <c r="G21" s="33"/>
    </row>
    <row r="22" spans="1:8" s="128" customFormat="1" ht="25.5" x14ac:dyDescent="0.25">
      <c r="A22" s="126" t="s">
        <v>117</v>
      </c>
      <c r="B22" s="127">
        <v>5769620.54</v>
      </c>
      <c r="C22" s="135">
        <v>4564067.6399999997</v>
      </c>
      <c r="E22" s="33"/>
      <c r="F22" s="33"/>
      <c r="G22" s="33"/>
    </row>
    <row r="23" spans="1:8" s="128" customFormat="1" ht="12.75" x14ac:dyDescent="0.25">
      <c r="A23" s="126" t="s">
        <v>118</v>
      </c>
      <c r="B23" s="135">
        <v>120254.42</v>
      </c>
      <c r="C23" s="135">
        <v>107628.22</v>
      </c>
      <c r="E23" s="33"/>
      <c r="F23" s="46"/>
      <c r="G23" s="46"/>
    </row>
    <row r="24" spans="1:8" s="128" customFormat="1" ht="12.75" x14ac:dyDescent="0.2">
      <c r="A24" s="126" t="s">
        <v>119</v>
      </c>
      <c r="B24" s="127">
        <v>142475.76999999999</v>
      </c>
      <c r="C24" s="135">
        <v>39900.1</v>
      </c>
      <c r="E24" s="33"/>
      <c r="F24" s="46"/>
      <c r="G24" s="46"/>
      <c r="H24" s="139"/>
    </row>
    <row r="25" spans="1:8" s="128" customFormat="1" ht="12.75" x14ac:dyDescent="0.25">
      <c r="A25" s="126" t="s">
        <v>120</v>
      </c>
      <c r="B25" s="135">
        <v>0</v>
      </c>
      <c r="C25" s="135">
        <v>0</v>
      </c>
      <c r="E25" s="33"/>
      <c r="F25" s="33"/>
      <c r="G25" s="46"/>
    </row>
    <row r="26" spans="1:8" s="128" customFormat="1" ht="12.75" x14ac:dyDescent="0.2">
      <c r="A26" s="126" t="s">
        <v>180</v>
      </c>
      <c r="B26" s="127">
        <v>0</v>
      </c>
      <c r="C26" s="135">
        <v>0</v>
      </c>
      <c r="E26" s="33"/>
      <c r="F26" s="140"/>
      <c r="G26" s="140"/>
      <c r="H26" s="139"/>
    </row>
    <row r="27" spans="1:8" s="128" customFormat="1" ht="12.75" x14ac:dyDescent="0.2">
      <c r="A27" s="126" t="s">
        <v>100</v>
      </c>
      <c r="B27" s="127">
        <v>128116.2</v>
      </c>
      <c r="C27" s="135">
        <v>98655.1</v>
      </c>
      <c r="E27" s="33"/>
      <c r="F27" s="141"/>
      <c r="G27" s="141"/>
      <c r="H27" s="139"/>
    </row>
    <row r="28" spans="1:8" x14ac:dyDescent="0.25">
      <c r="A28" s="17" t="s">
        <v>144</v>
      </c>
      <c r="B28" s="28">
        <f>SUM(B7:B27)</f>
        <v>13590428.519999998</v>
      </c>
      <c r="C28" s="28">
        <f>SUM(C7:C27)</f>
        <v>11230865.08</v>
      </c>
      <c r="E28" s="34"/>
      <c r="F28" s="47"/>
      <c r="G28" s="47"/>
    </row>
    <row r="29" spans="1:8" ht="15" x14ac:dyDescent="0.25">
      <c r="B29" s="18"/>
      <c r="C29" s="18"/>
    </row>
    <row r="30" spans="1:8" x14ac:dyDescent="0.25">
      <c r="A30" s="25" t="s">
        <v>110</v>
      </c>
      <c r="B30" s="26" t="s">
        <v>146</v>
      </c>
    </row>
    <row r="31" spans="1:8" s="128" customFormat="1" ht="12.75" x14ac:dyDescent="0.2">
      <c r="A31" s="126" t="s">
        <v>147</v>
      </c>
      <c r="B31" s="127">
        <f>SUM(B32:B40)</f>
        <v>2128077.13</v>
      </c>
      <c r="E31" s="33"/>
      <c r="F31" s="138"/>
      <c r="G31" s="139"/>
      <c r="H31" s="139"/>
    </row>
    <row r="32" spans="1:8" s="128" customFormat="1" ht="12.75" x14ac:dyDescent="0.2">
      <c r="A32" s="129" t="s">
        <v>121</v>
      </c>
      <c r="B32" s="130">
        <v>384095.76</v>
      </c>
      <c r="E32" s="33"/>
      <c r="F32" s="46"/>
      <c r="G32" s="139"/>
      <c r="H32" s="139"/>
    </row>
    <row r="33" spans="1:8" s="128" customFormat="1" ht="12.75" x14ac:dyDescent="0.2">
      <c r="A33" s="129" t="s">
        <v>122</v>
      </c>
      <c r="B33" s="130">
        <v>355378.32</v>
      </c>
      <c r="E33" s="33"/>
      <c r="F33" s="36"/>
      <c r="G33" s="139"/>
      <c r="H33" s="139"/>
    </row>
    <row r="34" spans="1:8" s="128" customFormat="1" ht="25.5" x14ac:dyDescent="0.2">
      <c r="A34" s="129" t="s">
        <v>123</v>
      </c>
      <c r="B34" s="130">
        <v>376018.98</v>
      </c>
      <c r="E34" s="33"/>
      <c r="F34" s="33"/>
      <c r="G34" s="139"/>
      <c r="H34" s="139"/>
    </row>
    <row r="35" spans="1:8" s="128" customFormat="1" ht="25.5" x14ac:dyDescent="0.2">
      <c r="A35" s="129" t="s">
        <v>124</v>
      </c>
      <c r="B35" s="130">
        <v>46665.84</v>
      </c>
      <c r="E35" s="33"/>
      <c r="F35" s="33"/>
      <c r="G35" s="139"/>
      <c r="H35" s="139"/>
    </row>
    <row r="36" spans="1:8" s="128" customFormat="1" ht="12.75" x14ac:dyDescent="0.2">
      <c r="A36" s="129" t="s">
        <v>125</v>
      </c>
      <c r="B36" s="130">
        <v>14358.72</v>
      </c>
      <c r="E36" s="33"/>
      <c r="F36" s="36"/>
      <c r="G36" s="139"/>
      <c r="H36" s="139"/>
    </row>
    <row r="37" spans="1:8" s="128" customFormat="1" ht="12.75" x14ac:dyDescent="0.2">
      <c r="A37" s="129" t="s">
        <v>126</v>
      </c>
      <c r="B37" s="130">
        <v>154442.28</v>
      </c>
      <c r="E37" s="33"/>
      <c r="F37" s="36"/>
      <c r="G37" s="139"/>
      <c r="H37" s="139"/>
    </row>
    <row r="38" spans="1:8" s="128" customFormat="1" ht="12.75" x14ac:dyDescent="0.2">
      <c r="A38" s="129" t="s">
        <v>127</v>
      </c>
      <c r="B38" s="130">
        <v>715596.64</v>
      </c>
      <c r="E38" s="33"/>
      <c r="F38" s="36"/>
      <c r="G38" s="139"/>
      <c r="H38" s="139"/>
    </row>
    <row r="39" spans="1:8" s="128" customFormat="1" ht="12.75" x14ac:dyDescent="0.2">
      <c r="A39" s="129" t="s">
        <v>128</v>
      </c>
      <c r="B39" s="130">
        <v>0</v>
      </c>
      <c r="E39" s="33"/>
      <c r="F39" s="33"/>
      <c r="G39" s="139"/>
      <c r="H39" s="139"/>
    </row>
    <row r="40" spans="1:8" s="128" customFormat="1" ht="25.5" x14ac:dyDescent="0.2">
      <c r="A40" s="129" t="s">
        <v>131</v>
      </c>
      <c r="B40" s="130">
        <v>81520.59</v>
      </c>
      <c r="E40" s="33"/>
      <c r="F40" s="46"/>
      <c r="G40" s="139"/>
      <c r="H40" s="139"/>
    </row>
    <row r="41" spans="1:8" s="128" customFormat="1" ht="12.75" x14ac:dyDescent="0.2">
      <c r="A41" s="126" t="s">
        <v>148</v>
      </c>
      <c r="B41" s="127">
        <v>445386</v>
      </c>
      <c r="E41" s="33"/>
      <c r="F41" s="36"/>
      <c r="G41" s="139"/>
      <c r="H41" s="139"/>
    </row>
    <row r="42" spans="1:8" s="128" customFormat="1" ht="25.5" x14ac:dyDescent="0.2">
      <c r="A42" s="126" t="s">
        <v>101</v>
      </c>
      <c r="B42" s="127">
        <v>357173.16</v>
      </c>
      <c r="E42" s="33"/>
      <c r="F42" s="46"/>
      <c r="G42" s="139"/>
      <c r="H42" s="139"/>
    </row>
    <row r="43" spans="1:8" s="128" customFormat="1" ht="12.75" x14ac:dyDescent="0.2">
      <c r="A43" s="126" t="s">
        <v>130</v>
      </c>
      <c r="B43" s="127">
        <v>0</v>
      </c>
      <c r="E43" s="33"/>
      <c r="F43" s="46"/>
      <c r="G43" s="139"/>
      <c r="H43" s="139"/>
    </row>
    <row r="44" spans="1:8" s="128" customFormat="1" ht="12.75" x14ac:dyDescent="0.2">
      <c r="A44" s="126" t="s">
        <v>336</v>
      </c>
      <c r="B44" s="127">
        <v>61024.56</v>
      </c>
      <c r="E44" s="33"/>
      <c r="F44" s="46"/>
      <c r="G44" s="139"/>
      <c r="H44" s="139"/>
    </row>
    <row r="45" spans="1:8" s="128" customFormat="1" ht="12.75" x14ac:dyDescent="0.2">
      <c r="A45" s="126" t="s">
        <v>337</v>
      </c>
      <c r="B45" s="127">
        <v>0</v>
      </c>
      <c r="E45" s="33"/>
      <c r="F45" s="33"/>
      <c r="G45" s="139"/>
      <c r="H45" s="139"/>
    </row>
    <row r="46" spans="1:8" s="128" customFormat="1" ht="12.75" x14ac:dyDescent="0.2">
      <c r="A46" s="126" t="s">
        <v>338</v>
      </c>
      <c r="B46" s="127">
        <v>383491.09</v>
      </c>
      <c r="E46" s="33"/>
      <c r="F46" s="36"/>
      <c r="G46" s="139"/>
      <c r="H46" s="139"/>
    </row>
    <row r="47" spans="1:8" s="128" customFormat="1" ht="12.75" x14ac:dyDescent="0.2">
      <c r="A47" s="126" t="s">
        <v>104</v>
      </c>
      <c r="B47" s="127">
        <v>0</v>
      </c>
      <c r="E47" s="33"/>
      <c r="F47" s="33"/>
      <c r="G47" s="139"/>
      <c r="H47" s="139"/>
    </row>
    <row r="48" spans="1:8" s="128" customFormat="1" ht="12.75" x14ac:dyDescent="0.2">
      <c r="A48" s="126" t="s">
        <v>339</v>
      </c>
      <c r="B48" s="127">
        <v>638963.04</v>
      </c>
      <c r="E48" s="33"/>
      <c r="F48" s="46"/>
      <c r="G48" s="139"/>
      <c r="H48" s="139"/>
    </row>
    <row r="49" spans="1:8" s="128" customFormat="1" ht="12.75" x14ac:dyDescent="0.2">
      <c r="A49" s="126" t="s">
        <v>340</v>
      </c>
      <c r="B49" s="127">
        <v>0</v>
      </c>
      <c r="E49" s="33"/>
      <c r="F49" s="33"/>
      <c r="G49" s="139"/>
      <c r="H49" s="139"/>
    </row>
    <row r="50" spans="1:8" s="128" customFormat="1" ht="12.75" x14ac:dyDescent="0.2">
      <c r="A50" s="131" t="s">
        <v>341</v>
      </c>
      <c r="B50" s="127">
        <v>0</v>
      </c>
      <c r="E50" s="33"/>
      <c r="F50" s="33"/>
      <c r="G50" s="139"/>
      <c r="H50" s="139"/>
    </row>
    <row r="51" spans="1:8" s="128" customFormat="1" ht="12.75" x14ac:dyDescent="0.2">
      <c r="A51" s="126" t="s">
        <v>371</v>
      </c>
      <c r="B51" s="127">
        <v>398921.7</v>
      </c>
      <c r="E51" s="33"/>
      <c r="F51" s="33"/>
      <c r="G51" s="139"/>
      <c r="H51" s="139"/>
    </row>
    <row r="52" spans="1:8" s="128" customFormat="1" ht="12.75" x14ac:dyDescent="0.2">
      <c r="A52" s="131" t="s">
        <v>343</v>
      </c>
      <c r="B52" s="132">
        <v>0</v>
      </c>
      <c r="E52" s="33"/>
      <c r="F52" s="33"/>
      <c r="G52" s="139"/>
      <c r="H52" s="139"/>
    </row>
    <row r="53" spans="1:8" s="128" customFormat="1" ht="25.5" x14ac:dyDescent="0.2">
      <c r="A53" s="126" t="s">
        <v>346</v>
      </c>
      <c r="B53" s="127">
        <v>2271951.8199999998</v>
      </c>
      <c r="E53" s="33"/>
      <c r="F53" s="33"/>
      <c r="G53" s="139"/>
      <c r="H53" s="139"/>
    </row>
    <row r="54" spans="1:8" s="128" customFormat="1" ht="12.75" x14ac:dyDescent="0.25">
      <c r="A54" s="133" t="s">
        <v>134</v>
      </c>
      <c r="B54" s="130">
        <v>65255.87</v>
      </c>
      <c r="E54" s="33"/>
      <c r="F54" s="33"/>
    </row>
    <row r="55" spans="1:8" s="128" customFormat="1" ht="12.75" x14ac:dyDescent="0.2">
      <c r="A55" s="133" t="s">
        <v>181</v>
      </c>
      <c r="B55" s="130">
        <v>112496.38</v>
      </c>
      <c r="F55" s="140"/>
      <c r="H55" s="139"/>
    </row>
    <row r="56" spans="1:8" s="128" customFormat="1" ht="12.75" x14ac:dyDescent="0.2">
      <c r="A56" s="126" t="s">
        <v>344</v>
      </c>
      <c r="B56" s="127">
        <v>5430517.3600000003</v>
      </c>
      <c r="E56" s="33"/>
      <c r="F56" s="33"/>
      <c r="H56" s="139"/>
    </row>
    <row r="57" spans="1:8" s="128" customFormat="1" ht="12.75" x14ac:dyDescent="0.2">
      <c r="A57" s="133" t="s">
        <v>135</v>
      </c>
      <c r="B57" s="130">
        <v>135351.24</v>
      </c>
      <c r="F57" s="33"/>
      <c r="G57" s="139"/>
      <c r="H57" s="139"/>
    </row>
    <row r="58" spans="1:8" s="128" customFormat="1" ht="12.75" x14ac:dyDescent="0.2">
      <c r="A58" s="126" t="s">
        <v>345</v>
      </c>
      <c r="B58" s="127">
        <v>163811.51999999999</v>
      </c>
      <c r="E58" s="33"/>
      <c r="F58" s="33"/>
      <c r="G58" s="139"/>
      <c r="H58" s="139"/>
    </row>
    <row r="59" spans="1:8" s="128" customFormat="1" ht="12.75" x14ac:dyDescent="0.2">
      <c r="A59" s="131" t="s">
        <v>107</v>
      </c>
      <c r="B59" s="132">
        <v>0</v>
      </c>
      <c r="E59" s="33"/>
      <c r="F59" s="33"/>
      <c r="H59" s="139"/>
    </row>
    <row r="60" spans="1:8" s="128" customFormat="1" ht="12.75" x14ac:dyDescent="0.2">
      <c r="A60" s="126" t="s">
        <v>108</v>
      </c>
      <c r="B60" s="127">
        <v>0</v>
      </c>
      <c r="E60" s="33"/>
      <c r="F60" s="33"/>
      <c r="G60" s="139"/>
      <c r="H60" s="139"/>
    </row>
    <row r="61" spans="1:8" s="128" customFormat="1" ht="12.75" x14ac:dyDescent="0.2">
      <c r="A61" s="131" t="s">
        <v>109</v>
      </c>
      <c r="B61" s="127">
        <v>128116.2</v>
      </c>
      <c r="E61" s="33"/>
      <c r="F61" s="141"/>
      <c r="G61" s="139"/>
      <c r="H61" s="139"/>
    </row>
    <row r="62" spans="1:8" s="128" customFormat="1" ht="25.5" x14ac:dyDescent="0.2">
      <c r="A62" s="126" t="s">
        <v>185</v>
      </c>
      <c r="B62" s="134">
        <v>0</v>
      </c>
      <c r="E62" s="33"/>
      <c r="F62" s="33"/>
      <c r="H62" s="139"/>
    </row>
    <row r="63" spans="1:8" x14ac:dyDescent="0.25">
      <c r="A63" s="17" t="s">
        <v>149</v>
      </c>
      <c r="B63" s="27">
        <f>B31+B41+B42+B43+B46+B44+B45+B47+B49+B48+B51+B58+B53+B50+B56+B52+B59+B60+B61+B62</f>
        <v>12407433.579999998</v>
      </c>
      <c r="E63" s="40"/>
      <c r="F63" s="48"/>
    </row>
    <row r="64" spans="1:8" ht="4.5" customHeight="1" x14ac:dyDescent="0.25">
      <c r="B64" s="2"/>
      <c r="E64" s="40"/>
      <c r="F64" s="48"/>
    </row>
    <row r="65" spans="1:2" x14ac:dyDescent="0.25">
      <c r="A65" s="17" t="s">
        <v>137</v>
      </c>
      <c r="B65" s="27">
        <f>C28-B63</f>
        <v>-1176568.4999999981</v>
      </c>
    </row>
  </sheetData>
  <mergeCells count="4">
    <mergeCell ref="A1:C1"/>
    <mergeCell ref="A3:C3"/>
    <mergeCell ref="A5:A6"/>
    <mergeCell ref="B5:C5"/>
  </mergeCells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scale="80"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zoomScaleNormal="100" workbookViewId="0">
      <pane ySplit="3" topLeftCell="A16" activePane="bottomLeft" state="frozen"/>
      <selection sqref="A1:C1"/>
      <selection pane="bottomLeft" sqref="A1:C1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155" t="s">
        <v>97</v>
      </c>
      <c r="B1" s="155"/>
      <c r="C1" s="155"/>
      <c r="D1" s="16"/>
      <c r="E1" s="21"/>
      <c r="F1" s="21"/>
    </row>
    <row r="2" spans="1:8" ht="6.75" customHeight="1" thickBot="1" x14ac:dyDescent="0.3"/>
    <row r="3" spans="1:8" ht="24.75" customHeight="1" thickBot="1" x14ac:dyDescent="0.3">
      <c r="A3" s="159" t="s">
        <v>60</v>
      </c>
      <c r="B3" s="159"/>
      <c r="C3" s="159"/>
      <c r="D3" s="23"/>
      <c r="E3" s="1" t="s">
        <v>91</v>
      </c>
      <c r="F3" s="20"/>
    </row>
    <row r="4" spans="1:8" ht="6" customHeight="1" x14ac:dyDescent="0.25"/>
    <row r="5" spans="1:8" x14ac:dyDescent="0.25">
      <c r="A5" s="153" t="s">
        <v>110</v>
      </c>
      <c r="B5" s="157" t="s">
        <v>145</v>
      </c>
      <c r="C5" s="158"/>
      <c r="E5" s="5"/>
      <c r="F5" s="6"/>
    </row>
    <row r="6" spans="1:8" x14ac:dyDescent="0.25">
      <c r="A6" s="154"/>
      <c r="B6" s="25" t="s">
        <v>98</v>
      </c>
      <c r="C6" s="25" t="s">
        <v>99</v>
      </c>
      <c r="E6" s="5"/>
      <c r="F6" s="6"/>
    </row>
    <row r="7" spans="1:8" s="128" customFormat="1" ht="12.75" x14ac:dyDescent="0.2">
      <c r="A7" s="126" t="s">
        <v>139</v>
      </c>
      <c r="B7" s="127">
        <v>1104281.3999999999</v>
      </c>
      <c r="C7" s="135">
        <v>1110102.74</v>
      </c>
      <c r="E7" s="33"/>
      <c r="F7" s="36"/>
      <c r="G7" s="36"/>
      <c r="H7" s="139"/>
    </row>
    <row r="8" spans="1:8" s="128" customFormat="1" ht="25.5" x14ac:dyDescent="0.2">
      <c r="A8" s="126" t="s">
        <v>113</v>
      </c>
      <c r="B8" s="127">
        <v>104540.46</v>
      </c>
      <c r="C8" s="135">
        <v>100335.09</v>
      </c>
      <c r="E8" s="33"/>
      <c r="F8" s="33"/>
      <c r="G8" s="33"/>
      <c r="H8" s="139"/>
    </row>
    <row r="9" spans="1:8" s="128" customFormat="1" ht="12.75" x14ac:dyDescent="0.25">
      <c r="A9" s="126" t="s">
        <v>140</v>
      </c>
      <c r="B9" s="135">
        <v>539132.28</v>
      </c>
      <c r="C9" s="135">
        <v>543571.02</v>
      </c>
      <c r="E9" s="33"/>
      <c r="F9" s="36"/>
      <c r="G9" s="36"/>
    </row>
    <row r="10" spans="1:8" s="128" customFormat="1" ht="25.5" x14ac:dyDescent="0.2">
      <c r="A10" s="126" t="s">
        <v>129</v>
      </c>
      <c r="B10" s="127">
        <v>169757.94</v>
      </c>
      <c r="C10" s="135">
        <v>170385.66</v>
      </c>
      <c r="E10" s="33"/>
      <c r="F10" s="36"/>
      <c r="G10" s="36"/>
      <c r="H10" s="139"/>
    </row>
    <row r="11" spans="1:8" s="128" customFormat="1" ht="12.75" x14ac:dyDescent="0.2">
      <c r="A11" s="126" t="s">
        <v>111</v>
      </c>
      <c r="B11" s="127">
        <v>140328.12</v>
      </c>
      <c r="C11" s="135">
        <v>140997.04</v>
      </c>
      <c r="E11" s="33"/>
      <c r="F11" s="36"/>
      <c r="G11" s="36"/>
      <c r="H11" s="139"/>
    </row>
    <row r="12" spans="1:8" s="128" customFormat="1" ht="12.75" x14ac:dyDescent="0.2">
      <c r="A12" s="126" t="s">
        <v>102</v>
      </c>
      <c r="B12" s="127">
        <v>29004.720000000001</v>
      </c>
      <c r="C12" s="135">
        <v>29373.439999999999</v>
      </c>
      <c r="E12" s="33"/>
      <c r="F12" s="36"/>
      <c r="G12" s="36"/>
      <c r="H12" s="139"/>
    </row>
    <row r="13" spans="1:8" s="128" customFormat="1" ht="12.75" x14ac:dyDescent="0.2">
      <c r="A13" s="126" t="s">
        <v>103</v>
      </c>
      <c r="B13" s="127">
        <v>0</v>
      </c>
      <c r="C13" s="135">
        <v>0</v>
      </c>
      <c r="E13" s="33"/>
      <c r="F13" s="33"/>
      <c r="G13" s="33"/>
      <c r="H13" s="139"/>
    </row>
    <row r="14" spans="1:8" s="128" customFormat="1" ht="12.75" x14ac:dyDescent="0.2">
      <c r="A14" s="126" t="s">
        <v>112</v>
      </c>
      <c r="B14" s="127">
        <v>271525.08</v>
      </c>
      <c r="C14" s="135">
        <v>268371.71999999997</v>
      </c>
      <c r="E14" s="33"/>
      <c r="F14" s="36"/>
      <c r="G14" s="36"/>
      <c r="H14" s="139"/>
    </row>
    <row r="15" spans="1:8" s="128" customFormat="1" ht="12.75" x14ac:dyDescent="0.25">
      <c r="A15" s="126" t="s">
        <v>141</v>
      </c>
      <c r="B15" s="135">
        <v>3600</v>
      </c>
      <c r="C15" s="135">
        <v>3600</v>
      </c>
      <c r="E15" s="33"/>
      <c r="F15" s="36"/>
      <c r="G15" s="36"/>
    </row>
    <row r="16" spans="1:8" s="128" customFormat="1" ht="12.75" x14ac:dyDescent="0.25">
      <c r="A16" s="126" t="s">
        <v>114</v>
      </c>
      <c r="B16" s="135">
        <v>303689.03999999998</v>
      </c>
      <c r="C16" s="135">
        <v>301104.74</v>
      </c>
      <c r="E16" s="33"/>
      <c r="F16" s="36"/>
      <c r="G16" s="36"/>
    </row>
    <row r="17" spans="1:8" s="128" customFormat="1" ht="12.75" x14ac:dyDescent="0.25">
      <c r="A17" s="126" t="s">
        <v>142</v>
      </c>
      <c r="B17" s="135">
        <v>72083.759999999995</v>
      </c>
      <c r="C17" s="135">
        <v>71965.69</v>
      </c>
      <c r="E17" s="33"/>
      <c r="F17" s="46"/>
      <c r="G17" s="46"/>
    </row>
    <row r="18" spans="1:8" s="128" customFormat="1" ht="12.75" x14ac:dyDescent="0.2">
      <c r="A18" s="126" t="s">
        <v>115</v>
      </c>
      <c r="B18" s="127">
        <v>0</v>
      </c>
      <c r="C18" s="135">
        <v>0</v>
      </c>
      <c r="E18" s="33"/>
      <c r="F18" s="33"/>
      <c r="G18" s="33"/>
      <c r="H18" s="139"/>
    </row>
    <row r="19" spans="1:8" s="128" customFormat="1" ht="12.75" x14ac:dyDescent="0.25">
      <c r="A19" s="126" t="s">
        <v>372</v>
      </c>
      <c r="B19" s="135">
        <v>78019.539999999994</v>
      </c>
      <c r="C19" s="135">
        <v>78335.33</v>
      </c>
      <c r="E19" s="33"/>
      <c r="F19" s="36"/>
      <c r="G19" s="36"/>
    </row>
    <row r="20" spans="1:8" s="128" customFormat="1" ht="12.75" x14ac:dyDescent="0.25">
      <c r="A20" s="126" t="s">
        <v>143</v>
      </c>
      <c r="B20" s="127">
        <v>0</v>
      </c>
      <c r="C20" s="135">
        <v>0</v>
      </c>
      <c r="E20" s="33"/>
      <c r="F20" s="33"/>
      <c r="G20" s="33"/>
    </row>
    <row r="21" spans="1:8" s="128" customFormat="1" ht="25.5" x14ac:dyDescent="0.25">
      <c r="A21" s="126" t="s">
        <v>116</v>
      </c>
      <c r="B21" s="127">
        <v>892618.4</v>
      </c>
      <c r="C21" s="135">
        <v>916618.33</v>
      </c>
      <c r="E21" s="33"/>
      <c r="F21" s="33"/>
      <c r="G21" s="33"/>
    </row>
    <row r="22" spans="1:8" s="128" customFormat="1" ht="25.5" x14ac:dyDescent="0.25">
      <c r="A22" s="126" t="s">
        <v>117</v>
      </c>
      <c r="B22" s="127">
        <v>2463555.61</v>
      </c>
      <c r="C22" s="135">
        <v>2448044.46</v>
      </c>
      <c r="E22" s="33"/>
      <c r="F22" s="33"/>
      <c r="G22" s="33"/>
    </row>
    <row r="23" spans="1:8" s="128" customFormat="1" ht="12.75" x14ac:dyDescent="0.25">
      <c r="A23" s="126" t="s">
        <v>118</v>
      </c>
      <c r="B23" s="135">
        <v>52037.16</v>
      </c>
      <c r="C23" s="135">
        <v>52541.63</v>
      </c>
      <c r="E23" s="33"/>
      <c r="F23" s="46"/>
      <c r="G23" s="46"/>
    </row>
    <row r="24" spans="1:8" s="128" customFormat="1" ht="12.75" x14ac:dyDescent="0.2">
      <c r="A24" s="126" t="s">
        <v>119</v>
      </c>
      <c r="B24" s="127">
        <v>127986.55</v>
      </c>
      <c r="C24" s="135">
        <v>113721.78</v>
      </c>
      <c r="E24" s="33"/>
      <c r="F24" s="46"/>
      <c r="G24" s="46"/>
      <c r="H24" s="139"/>
    </row>
    <row r="25" spans="1:8" s="128" customFormat="1" ht="12.75" x14ac:dyDescent="0.25">
      <c r="A25" s="126" t="s">
        <v>120</v>
      </c>
      <c r="B25" s="135">
        <v>22584.19</v>
      </c>
      <c r="C25" s="135">
        <v>22584.19</v>
      </c>
      <c r="E25" s="33"/>
      <c r="F25" s="33"/>
      <c r="G25" s="46"/>
    </row>
    <row r="26" spans="1:8" s="128" customFormat="1" ht="12.75" x14ac:dyDescent="0.2">
      <c r="A26" s="126" t="s">
        <v>180</v>
      </c>
      <c r="B26" s="127">
        <v>12018.54</v>
      </c>
      <c r="C26" s="135">
        <v>12018.54</v>
      </c>
      <c r="E26" s="33"/>
      <c r="F26" s="140"/>
      <c r="G26" s="140"/>
      <c r="H26" s="139"/>
    </row>
    <row r="27" spans="1:8" s="128" customFormat="1" ht="12.75" x14ac:dyDescent="0.2">
      <c r="A27" s="126" t="s">
        <v>100</v>
      </c>
      <c r="B27" s="127">
        <v>0</v>
      </c>
      <c r="C27" s="135">
        <v>0</v>
      </c>
      <c r="E27" s="33"/>
      <c r="F27" s="141"/>
      <c r="G27" s="141"/>
      <c r="H27" s="139"/>
    </row>
    <row r="28" spans="1:8" x14ac:dyDescent="0.25">
      <c r="A28" s="17" t="s">
        <v>144</v>
      </c>
      <c r="B28" s="28">
        <f>SUM(B7:B27)</f>
        <v>6386762.79</v>
      </c>
      <c r="C28" s="28">
        <f>SUM(C7:C27)</f>
        <v>6383671.4000000004</v>
      </c>
      <c r="E28" s="34"/>
      <c r="F28" s="47"/>
      <c r="G28" s="47"/>
    </row>
    <row r="29" spans="1:8" ht="15" x14ac:dyDescent="0.25">
      <c r="B29" s="18"/>
      <c r="C29" s="18"/>
    </row>
    <row r="30" spans="1:8" x14ac:dyDescent="0.25">
      <c r="A30" s="25" t="s">
        <v>110</v>
      </c>
      <c r="B30" s="26" t="s">
        <v>146</v>
      </c>
    </row>
    <row r="31" spans="1:8" s="128" customFormat="1" ht="12.75" x14ac:dyDescent="0.2">
      <c r="A31" s="126" t="s">
        <v>147</v>
      </c>
      <c r="B31" s="127">
        <f>SUM(B32:B40)</f>
        <v>1256595.07</v>
      </c>
      <c r="E31" s="33"/>
      <c r="F31" s="138"/>
      <c r="G31" s="139"/>
      <c r="H31" s="139"/>
    </row>
    <row r="32" spans="1:8" s="128" customFormat="1" ht="12.75" x14ac:dyDescent="0.2">
      <c r="A32" s="129" t="s">
        <v>121</v>
      </c>
      <c r="B32" s="130">
        <v>182559.12</v>
      </c>
      <c r="E32" s="33"/>
      <c r="F32" s="46"/>
      <c r="G32" s="139"/>
      <c r="H32" s="139"/>
    </row>
    <row r="33" spans="1:8" s="128" customFormat="1" ht="12.75" x14ac:dyDescent="0.2">
      <c r="A33" s="129" t="s">
        <v>122</v>
      </c>
      <c r="B33" s="130">
        <v>168909.84</v>
      </c>
      <c r="E33" s="33"/>
      <c r="F33" s="36"/>
      <c r="G33" s="139"/>
      <c r="H33" s="139"/>
    </row>
    <row r="34" spans="1:8" s="128" customFormat="1" ht="25.5" x14ac:dyDescent="0.2">
      <c r="A34" s="129" t="s">
        <v>123</v>
      </c>
      <c r="B34" s="130">
        <v>178720.26</v>
      </c>
      <c r="E34" s="33"/>
      <c r="F34" s="33"/>
      <c r="G34" s="139"/>
      <c r="H34" s="139"/>
    </row>
    <row r="35" spans="1:8" s="128" customFormat="1" ht="25.5" x14ac:dyDescent="0.2">
      <c r="A35" s="129" t="s">
        <v>124</v>
      </c>
      <c r="B35" s="130">
        <v>22180.080000000002</v>
      </c>
      <c r="E35" s="33"/>
      <c r="F35" s="33"/>
      <c r="G35" s="139"/>
      <c r="H35" s="139"/>
    </row>
    <row r="36" spans="1:8" s="128" customFormat="1" ht="12.75" x14ac:dyDescent="0.2">
      <c r="A36" s="129" t="s">
        <v>125</v>
      </c>
      <c r="B36" s="130">
        <v>6824.64</v>
      </c>
      <c r="E36" s="33"/>
      <c r="F36" s="36"/>
      <c r="G36" s="139"/>
      <c r="H36" s="139"/>
    </row>
    <row r="37" spans="1:8" s="128" customFormat="1" ht="12.75" x14ac:dyDescent="0.2">
      <c r="A37" s="129" t="s">
        <v>126</v>
      </c>
      <c r="B37" s="130">
        <v>34068.15</v>
      </c>
      <c r="E37" s="33"/>
      <c r="F37" s="36"/>
      <c r="G37" s="139"/>
      <c r="H37" s="139"/>
    </row>
    <row r="38" spans="1:8" s="128" customFormat="1" ht="12.75" x14ac:dyDescent="0.2">
      <c r="A38" s="129" t="s">
        <v>127</v>
      </c>
      <c r="B38" s="130">
        <v>603189.14</v>
      </c>
      <c r="E38" s="33"/>
      <c r="F38" s="36"/>
      <c r="G38" s="139"/>
      <c r="H38" s="139"/>
    </row>
    <row r="39" spans="1:8" s="128" customFormat="1" ht="12.75" x14ac:dyDescent="0.2">
      <c r="A39" s="129" t="s">
        <v>128</v>
      </c>
      <c r="B39" s="130">
        <v>46068.480000000003</v>
      </c>
      <c r="E39" s="33"/>
      <c r="F39" s="36"/>
      <c r="G39" s="139"/>
      <c r="H39" s="139"/>
    </row>
    <row r="40" spans="1:8" s="128" customFormat="1" ht="25.5" x14ac:dyDescent="0.2">
      <c r="A40" s="129" t="s">
        <v>131</v>
      </c>
      <c r="B40" s="130">
        <v>14075.36</v>
      </c>
      <c r="E40" s="33"/>
      <c r="F40" s="46"/>
      <c r="G40" s="139"/>
      <c r="H40" s="139"/>
    </row>
    <row r="41" spans="1:8" s="128" customFormat="1" ht="12.75" x14ac:dyDescent="0.2">
      <c r="A41" s="126" t="s">
        <v>148</v>
      </c>
      <c r="B41" s="127">
        <v>1420724</v>
      </c>
      <c r="E41" s="33"/>
      <c r="F41" s="36"/>
      <c r="G41" s="139"/>
      <c r="H41" s="139"/>
    </row>
    <row r="42" spans="1:8" s="128" customFormat="1" ht="25.5" x14ac:dyDescent="0.2">
      <c r="A42" s="126" t="s">
        <v>101</v>
      </c>
      <c r="B42" s="127">
        <v>169762.92</v>
      </c>
      <c r="E42" s="33"/>
      <c r="F42" s="46"/>
      <c r="G42" s="139"/>
      <c r="H42" s="139"/>
    </row>
    <row r="43" spans="1:8" s="128" customFormat="1" ht="12.75" x14ac:dyDescent="0.2">
      <c r="A43" s="126" t="s">
        <v>130</v>
      </c>
      <c r="B43" s="127">
        <v>140331.66</v>
      </c>
      <c r="E43" s="33"/>
      <c r="F43" s="46"/>
      <c r="G43" s="139"/>
      <c r="H43" s="139"/>
    </row>
    <row r="44" spans="1:8" s="128" customFormat="1" ht="12.75" x14ac:dyDescent="0.2">
      <c r="A44" s="126" t="s">
        <v>336</v>
      </c>
      <c r="B44" s="127">
        <v>29004.720000000001</v>
      </c>
      <c r="E44" s="33"/>
      <c r="F44" s="46"/>
      <c r="G44" s="139"/>
      <c r="H44" s="139"/>
    </row>
    <row r="45" spans="1:8" s="128" customFormat="1" ht="12.75" x14ac:dyDescent="0.2">
      <c r="A45" s="126" t="s">
        <v>337</v>
      </c>
      <c r="B45" s="127">
        <v>0</v>
      </c>
      <c r="E45" s="33"/>
      <c r="F45" s="33"/>
      <c r="G45" s="139"/>
      <c r="H45" s="139"/>
    </row>
    <row r="46" spans="1:8" s="128" customFormat="1" ht="12.75" x14ac:dyDescent="0.2">
      <c r="A46" s="126" t="s">
        <v>338</v>
      </c>
      <c r="B46" s="127">
        <v>249426.4</v>
      </c>
      <c r="E46" s="33"/>
      <c r="F46" s="36"/>
      <c r="G46" s="139"/>
      <c r="H46" s="139"/>
    </row>
    <row r="47" spans="1:8" s="128" customFormat="1" ht="12.75" x14ac:dyDescent="0.2">
      <c r="A47" s="126" t="s">
        <v>104</v>
      </c>
      <c r="B47" s="127">
        <v>14043.68</v>
      </c>
      <c r="E47" s="33"/>
      <c r="F47" s="36"/>
      <c r="G47" s="139"/>
      <c r="H47" s="139"/>
    </row>
    <row r="48" spans="1:8" s="128" customFormat="1" ht="12.75" x14ac:dyDescent="0.2">
      <c r="A48" s="126" t="s">
        <v>339</v>
      </c>
      <c r="B48" s="127">
        <v>303696.48</v>
      </c>
      <c r="E48" s="33"/>
      <c r="F48" s="46"/>
      <c r="G48" s="139"/>
      <c r="H48" s="139"/>
    </row>
    <row r="49" spans="1:8" s="128" customFormat="1" ht="12.75" x14ac:dyDescent="0.2">
      <c r="A49" s="126" t="s">
        <v>340</v>
      </c>
      <c r="B49" s="127">
        <v>72083.759999999995</v>
      </c>
      <c r="E49" s="33"/>
      <c r="F49" s="36"/>
      <c r="G49" s="139"/>
      <c r="H49" s="139"/>
    </row>
    <row r="50" spans="1:8" s="128" customFormat="1" ht="12.75" x14ac:dyDescent="0.2">
      <c r="A50" s="131" t="s">
        <v>341</v>
      </c>
      <c r="B50" s="127">
        <v>0</v>
      </c>
      <c r="E50" s="33"/>
      <c r="F50" s="33"/>
      <c r="G50" s="139"/>
      <c r="H50" s="139"/>
    </row>
    <row r="51" spans="1:8" s="128" customFormat="1" ht="12.75" x14ac:dyDescent="0.2">
      <c r="A51" s="126" t="s">
        <v>371</v>
      </c>
      <c r="B51" s="127">
        <v>76845.039999999994</v>
      </c>
      <c r="E51" s="33"/>
      <c r="F51" s="33"/>
      <c r="G51" s="139"/>
      <c r="H51" s="139"/>
    </row>
    <row r="52" spans="1:8" s="128" customFormat="1" ht="12.75" x14ac:dyDescent="0.2">
      <c r="A52" s="131" t="s">
        <v>343</v>
      </c>
      <c r="B52" s="132">
        <v>0</v>
      </c>
      <c r="E52" s="33"/>
      <c r="F52" s="33"/>
      <c r="G52" s="139"/>
      <c r="H52" s="139"/>
    </row>
    <row r="53" spans="1:8" s="128" customFormat="1" ht="25.5" x14ac:dyDescent="0.2">
      <c r="A53" s="126" t="s">
        <v>346</v>
      </c>
      <c r="B53" s="127">
        <v>1213883.7</v>
      </c>
      <c r="E53" s="33"/>
      <c r="F53" s="33"/>
      <c r="G53" s="139"/>
      <c r="H53" s="139"/>
    </row>
    <row r="54" spans="1:8" s="128" customFormat="1" ht="12.75" x14ac:dyDescent="0.25">
      <c r="A54" s="133" t="s">
        <v>134</v>
      </c>
      <c r="B54" s="130">
        <v>21279</v>
      </c>
      <c r="E54" s="33"/>
      <c r="F54" s="33"/>
    </row>
    <row r="55" spans="1:8" s="128" customFormat="1" ht="12.75" x14ac:dyDescent="0.2">
      <c r="A55" s="133" t="s">
        <v>181</v>
      </c>
      <c r="B55" s="130">
        <v>38997.78</v>
      </c>
      <c r="F55" s="140"/>
      <c r="H55" s="139"/>
    </row>
    <row r="56" spans="1:8" s="128" customFormat="1" ht="12.75" x14ac:dyDescent="0.2">
      <c r="A56" s="126" t="s">
        <v>344</v>
      </c>
      <c r="B56" s="127">
        <v>2458158.7599999998</v>
      </c>
      <c r="E56" s="33"/>
      <c r="F56" s="33"/>
      <c r="H56" s="139"/>
    </row>
    <row r="57" spans="1:8" s="128" customFormat="1" ht="12.75" x14ac:dyDescent="0.2">
      <c r="A57" s="133" t="s">
        <v>135</v>
      </c>
      <c r="B57" s="130">
        <v>44263.68</v>
      </c>
      <c r="F57" s="33"/>
      <c r="G57" s="139"/>
      <c r="H57" s="139"/>
    </row>
    <row r="58" spans="1:8" s="128" customFormat="1" ht="12.75" x14ac:dyDescent="0.2">
      <c r="A58" s="126" t="s">
        <v>345</v>
      </c>
      <c r="B58" s="127">
        <v>84029.64</v>
      </c>
      <c r="E58" s="33"/>
      <c r="F58" s="33"/>
      <c r="G58" s="139"/>
      <c r="H58" s="139"/>
    </row>
    <row r="59" spans="1:8" s="128" customFormat="1" ht="12.75" x14ac:dyDescent="0.2">
      <c r="A59" s="131" t="s">
        <v>107</v>
      </c>
      <c r="B59" s="132">
        <v>0</v>
      </c>
      <c r="E59" s="33"/>
      <c r="F59" s="33"/>
      <c r="H59" s="139"/>
    </row>
    <row r="60" spans="1:8" s="128" customFormat="1" ht="12.75" x14ac:dyDescent="0.2">
      <c r="A60" s="126" t="s">
        <v>108</v>
      </c>
      <c r="B60" s="127">
        <v>7690.03</v>
      </c>
      <c r="E60" s="33"/>
      <c r="F60" s="36"/>
      <c r="G60" s="139"/>
      <c r="H60" s="139"/>
    </row>
    <row r="61" spans="1:8" s="128" customFormat="1" ht="12.75" x14ac:dyDescent="0.2">
      <c r="A61" s="131" t="s">
        <v>109</v>
      </c>
      <c r="B61" s="127">
        <v>0</v>
      </c>
      <c r="E61" s="33"/>
      <c r="F61" s="141"/>
      <c r="G61" s="139"/>
      <c r="H61" s="139"/>
    </row>
    <row r="62" spans="1:8" s="128" customFormat="1" ht="25.5" x14ac:dyDescent="0.2">
      <c r="A62" s="126" t="s">
        <v>185</v>
      </c>
      <c r="B62" s="134">
        <v>0</v>
      </c>
      <c r="E62" s="33"/>
      <c r="F62" s="33"/>
      <c r="H62" s="139"/>
    </row>
    <row r="63" spans="1:8" x14ac:dyDescent="0.25">
      <c r="A63" s="17" t="s">
        <v>149</v>
      </c>
      <c r="B63" s="27">
        <f>B31+B41+B42+B43+B46+B44+B45+B47+B49+B48+B51+B58+B53+B50+B56+B52+B59+B60+B61+B62</f>
        <v>7496275.8600000003</v>
      </c>
      <c r="E63" s="40"/>
      <c r="F63" s="48"/>
    </row>
    <row r="64" spans="1:8" ht="4.5" customHeight="1" x14ac:dyDescent="0.25">
      <c r="B64" s="2"/>
      <c r="E64" s="40"/>
      <c r="F64" s="48"/>
    </row>
    <row r="65" spans="1:2" x14ac:dyDescent="0.25">
      <c r="A65" s="17" t="s">
        <v>137</v>
      </c>
      <c r="B65" s="27">
        <f>C28-B63</f>
        <v>-1112604.46</v>
      </c>
    </row>
  </sheetData>
  <mergeCells count="4">
    <mergeCell ref="A1:C1"/>
    <mergeCell ref="A3:C3"/>
    <mergeCell ref="A5:A6"/>
    <mergeCell ref="B5:C5"/>
  </mergeCells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scale="80"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zoomScaleNormal="100" workbookViewId="0">
      <pane ySplit="3" topLeftCell="A4" activePane="bottomLeft" state="frozen"/>
      <selection sqref="A1:C1"/>
      <selection pane="bottomLeft" sqref="A1:C1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155" t="s">
        <v>97</v>
      </c>
      <c r="B1" s="155"/>
      <c r="C1" s="155"/>
      <c r="D1" s="16"/>
      <c r="E1" s="21"/>
      <c r="F1" s="21"/>
    </row>
    <row r="2" spans="1:8" ht="6.75" customHeight="1" thickBot="1" x14ac:dyDescent="0.3"/>
    <row r="3" spans="1:8" ht="24.75" customHeight="1" thickBot="1" x14ac:dyDescent="0.3">
      <c r="A3" s="159" t="s">
        <v>61</v>
      </c>
      <c r="B3" s="159"/>
      <c r="C3" s="159"/>
      <c r="D3" s="23"/>
      <c r="E3" s="1" t="s">
        <v>91</v>
      </c>
      <c r="F3" s="20"/>
    </row>
    <row r="4" spans="1:8" ht="6" customHeight="1" x14ac:dyDescent="0.25"/>
    <row r="5" spans="1:8" x14ac:dyDescent="0.25">
      <c r="A5" s="153" t="s">
        <v>110</v>
      </c>
      <c r="B5" s="157" t="s">
        <v>145</v>
      </c>
      <c r="C5" s="158"/>
      <c r="E5" s="5"/>
      <c r="F5" s="6"/>
    </row>
    <row r="6" spans="1:8" x14ac:dyDescent="0.25">
      <c r="A6" s="154"/>
      <c r="B6" s="25" t="s">
        <v>98</v>
      </c>
      <c r="C6" s="25" t="s">
        <v>99</v>
      </c>
      <c r="E6" s="5"/>
      <c r="F6" s="6"/>
    </row>
    <row r="7" spans="1:8" s="128" customFormat="1" ht="12.75" x14ac:dyDescent="0.2">
      <c r="A7" s="126" t="s">
        <v>139</v>
      </c>
      <c r="B7" s="127">
        <v>1088110.2</v>
      </c>
      <c r="C7" s="135">
        <v>1051236.3999999999</v>
      </c>
      <c r="E7" s="33"/>
      <c r="F7" s="36"/>
      <c r="G7" s="36"/>
      <c r="H7" s="139"/>
    </row>
    <row r="8" spans="1:8" s="128" customFormat="1" ht="25.5" x14ac:dyDescent="0.2">
      <c r="A8" s="126" t="s">
        <v>113</v>
      </c>
      <c r="B8" s="127">
        <v>139956.5</v>
      </c>
      <c r="C8" s="135">
        <v>132011.35999999999</v>
      </c>
      <c r="E8" s="33"/>
      <c r="F8" s="33"/>
      <c r="G8" s="33"/>
      <c r="H8" s="139"/>
    </row>
    <row r="9" spans="1:8" s="128" customFormat="1" ht="12.75" x14ac:dyDescent="0.25">
      <c r="A9" s="126" t="s">
        <v>140</v>
      </c>
      <c r="B9" s="135">
        <v>531237.48</v>
      </c>
      <c r="C9" s="135">
        <v>513780.15</v>
      </c>
      <c r="E9" s="33"/>
      <c r="F9" s="36"/>
      <c r="G9" s="36"/>
    </row>
    <row r="10" spans="1:8" s="128" customFormat="1" ht="25.5" x14ac:dyDescent="0.2">
      <c r="A10" s="126" t="s">
        <v>129</v>
      </c>
      <c r="B10" s="127">
        <v>167271.78</v>
      </c>
      <c r="C10" s="135">
        <v>161403.74</v>
      </c>
      <c r="E10" s="33"/>
      <c r="F10" s="36"/>
      <c r="G10" s="36"/>
      <c r="H10" s="139"/>
    </row>
    <row r="11" spans="1:8" s="128" customFormat="1" ht="12.75" x14ac:dyDescent="0.2">
      <c r="A11" s="126" t="s">
        <v>111</v>
      </c>
      <c r="B11" s="127">
        <v>138272.76</v>
      </c>
      <c r="C11" s="135">
        <v>133479.70000000001</v>
      </c>
      <c r="E11" s="33"/>
      <c r="F11" s="36"/>
      <c r="G11" s="36"/>
      <c r="H11" s="139"/>
    </row>
    <row r="12" spans="1:8" s="128" customFormat="1" ht="12.75" x14ac:dyDescent="0.2">
      <c r="A12" s="126" t="s">
        <v>102</v>
      </c>
      <c r="B12" s="127">
        <v>28365.24</v>
      </c>
      <c r="C12" s="135">
        <v>27440.02</v>
      </c>
      <c r="E12" s="33"/>
      <c r="F12" s="36"/>
      <c r="G12" s="36"/>
      <c r="H12" s="139"/>
    </row>
    <row r="13" spans="1:8" s="128" customFormat="1" ht="12.75" x14ac:dyDescent="0.2">
      <c r="A13" s="126" t="s">
        <v>103</v>
      </c>
      <c r="B13" s="127">
        <v>0</v>
      </c>
      <c r="C13" s="135">
        <v>0</v>
      </c>
      <c r="E13" s="33"/>
      <c r="F13" s="33"/>
      <c r="G13" s="33"/>
      <c r="H13" s="139"/>
    </row>
    <row r="14" spans="1:8" s="128" customFormat="1" ht="12.75" x14ac:dyDescent="0.2">
      <c r="A14" s="126" t="s">
        <v>112</v>
      </c>
      <c r="B14" s="127">
        <v>322779.02</v>
      </c>
      <c r="C14" s="135">
        <v>306360.38</v>
      </c>
      <c r="E14" s="33"/>
      <c r="F14" s="36"/>
      <c r="G14" s="36"/>
      <c r="H14" s="139"/>
    </row>
    <row r="15" spans="1:8" s="128" customFormat="1" ht="12.75" x14ac:dyDescent="0.25">
      <c r="A15" s="126" t="s">
        <v>141</v>
      </c>
      <c r="B15" s="135">
        <v>0</v>
      </c>
      <c r="C15" s="135">
        <v>0</v>
      </c>
      <c r="E15" s="33"/>
      <c r="F15" s="33"/>
      <c r="G15" s="33"/>
    </row>
    <row r="16" spans="1:8" s="128" customFormat="1" ht="12.75" x14ac:dyDescent="0.25">
      <c r="A16" s="126" t="s">
        <v>114</v>
      </c>
      <c r="B16" s="135">
        <v>299241.36</v>
      </c>
      <c r="C16" s="135">
        <v>287232.89</v>
      </c>
      <c r="E16" s="33"/>
      <c r="F16" s="36"/>
      <c r="G16" s="36"/>
    </row>
    <row r="17" spans="1:8" s="128" customFormat="1" ht="12.75" x14ac:dyDescent="0.25">
      <c r="A17" s="126" t="s">
        <v>142</v>
      </c>
      <c r="B17" s="135">
        <v>0</v>
      </c>
      <c r="C17" s="135">
        <v>0</v>
      </c>
      <c r="E17" s="33"/>
      <c r="F17" s="46"/>
      <c r="G17" s="46"/>
    </row>
    <row r="18" spans="1:8" s="128" customFormat="1" ht="12.75" x14ac:dyDescent="0.2">
      <c r="A18" s="126" t="s">
        <v>115</v>
      </c>
      <c r="B18" s="127">
        <v>0</v>
      </c>
      <c r="C18" s="135">
        <v>352.58</v>
      </c>
      <c r="E18" s="33"/>
      <c r="F18" s="33"/>
      <c r="G18" s="33"/>
      <c r="H18" s="139"/>
    </row>
    <row r="19" spans="1:8" s="128" customFormat="1" ht="12.75" x14ac:dyDescent="0.25">
      <c r="A19" s="126" t="s">
        <v>372</v>
      </c>
      <c r="B19" s="135">
        <v>135720.04999999999</v>
      </c>
      <c r="C19" s="135">
        <v>134175.76</v>
      </c>
      <c r="E19" s="33"/>
      <c r="F19" s="36"/>
      <c r="G19" s="36"/>
    </row>
    <row r="20" spans="1:8" s="128" customFormat="1" ht="12.75" x14ac:dyDescent="0.25">
      <c r="A20" s="126" t="s">
        <v>143</v>
      </c>
      <c r="B20" s="127">
        <v>0</v>
      </c>
      <c r="C20" s="135">
        <v>0</v>
      </c>
      <c r="E20" s="33"/>
      <c r="F20" s="33"/>
      <c r="G20" s="33"/>
    </row>
    <row r="21" spans="1:8" s="128" customFormat="1" ht="25.5" x14ac:dyDescent="0.25">
      <c r="A21" s="126" t="s">
        <v>116</v>
      </c>
      <c r="B21" s="127">
        <v>871196.68</v>
      </c>
      <c r="C21" s="135">
        <v>817399.5</v>
      </c>
      <c r="E21" s="33"/>
      <c r="F21" s="33"/>
      <c r="G21" s="33"/>
    </row>
    <row r="22" spans="1:8" s="128" customFormat="1" ht="25.5" x14ac:dyDescent="0.25">
      <c r="A22" s="126" t="s">
        <v>117</v>
      </c>
      <c r="B22" s="127">
        <v>2799113.03</v>
      </c>
      <c r="C22" s="135">
        <v>2637653.2000000002</v>
      </c>
      <c r="E22" s="33"/>
      <c r="F22" s="33"/>
      <c r="G22" s="33"/>
    </row>
    <row r="23" spans="1:8" s="128" customFormat="1" ht="12.75" x14ac:dyDescent="0.25">
      <c r="A23" s="126" t="s">
        <v>118</v>
      </c>
      <c r="B23" s="135">
        <v>51275.4</v>
      </c>
      <c r="C23" s="135">
        <v>49599.61</v>
      </c>
      <c r="E23" s="33"/>
      <c r="F23" s="46"/>
      <c r="G23" s="46"/>
    </row>
    <row r="24" spans="1:8" s="128" customFormat="1" ht="12.75" x14ac:dyDescent="0.2">
      <c r="A24" s="126" t="s">
        <v>119</v>
      </c>
      <c r="B24" s="127">
        <v>169514.1</v>
      </c>
      <c r="C24" s="135">
        <v>148104.35999999999</v>
      </c>
      <c r="E24" s="33"/>
      <c r="F24" s="46"/>
      <c r="G24" s="46"/>
      <c r="H24" s="139"/>
    </row>
    <row r="25" spans="1:8" s="128" customFormat="1" ht="12.75" x14ac:dyDescent="0.25">
      <c r="A25" s="126" t="s">
        <v>120</v>
      </c>
      <c r="B25" s="135">
        <v>0</v>
      </c>
      <c r="C25" s="135">
        <v>0</v>
      </c>
      <c r="E25" s="33"/>
      <c r="F25" s="33"/>
      <c r="G25" s="46"/>
    </row>
    <row r="26" spans="1:8" s="128" customFormat="1" ht="12.75" x14ac:dyDescent="0.2">
      <c r="A26" s="126" t="s">
        <v>180</v>
      </c>
      <c r="B26" s="127">
        <v>0</v>
      </c>
      <c r="C26" s="135">
        <v>0</v>
      </c>
      <c r="E26" s="33"/>
      <c r="F26" s="140"/>
      <c r="G26" s="140"/>
      <c r="H26" s="139"/>
    </row>
    <row r="27" spans="1:8" s="128" customFormat="1" ht="12.75" x14ac:dyDescent="0.2">
      <c r="A27" s="126" t="s">
        <v>100</v>
      </c>
      <c r="B27" s="127">
        <v>69600.12</v>
      </c>
      <c r="C27" s="135">
        <v>62191.78</v>
      </c>
      <c r="E27" s="33"/>
      <c r="F27" s="141"/>
      <c r="G27" s="141"/>
      <c r="H27" s="139"/>
    </row>
    <row r="28" spans="1:8" x14ac:dyDescent="0.2">
      <c r="A28" s="17" t="s">
        <v>144</v>
      </c>
      <c r="B28" s="28">
        <f>SUM(B7:B27)</f>
        <v>6811653.7199999997</v>
      </c>
      <c r="C28" s="28">
        <f>SUM(C7:C27)</f>
        <v>6462421.4300000006</v>
      </c>
      <c r="E28" s="52"/>
      <c r="F28" s="53"/>
      <c r="G28" s="53"/>
    </row>
    <row r="29" spans="1:8" ht="15" x14ac:dyDescent="0.25">
      <c r="B29" s="18"/>
      <c r="C29" s="18"/>
    </row>
    <row r="30" spans="1:8" x14ac:dyDescent="0.25">
      <c r="A30" s="25" t="s">
        <v>110</v>
      </c>
      <c r="B30" s="26" t="s">
        <v>146</v>
      </c>
    </row>
    <row r="31" spans="1:8" s="128" customFormat="1" ht="12.75" x14ac:dyDescent="0.2">
      <c r="A31" s="126" t="s">
        <v>147</v>
      </c>
      <c r="B31" s="127">
        <f>SUM(B32:B40)</f>
        <v>1028147.7500000001</v>
      </c>
      <c r="E31" s="33"/>
      <c r="F31" s="138"/>
      <c r="G31" s="139"/>
      <c r="H31" s="139"/>
    </row>
    <row r="32" spans="1:8" s="128" customFormat="1" ht="12.75" x14ac:dyDescent="0.2">
      <c r="A32" s="129" t="s">
        <v>121</v>
      </c>
      <c r="B32" s="130">
        <v>179837.04</v>
      </c>
      <c r="E32" s="33"/>
      <c r="F32" s="46"/>
      <c r="G32" s="139"/>
      <c r="H32" s="139"/>
    </row>
    <row r="33" spans="1:8" s="128" customFormat="1" ht="12.75" x14ac:dyDescent="0.2">
      <c r="A33" s="129" t="s">
        <v>122</v>
      </c>
      <c r="B33" s="130">
        <v>166391.28</v>
      </c>
      <c r="E33" s="33"/>
      <c r="F33" s="36"/>
      <c r="G33" s="139"/>
      <c r="H33" s="139"/>
    </row>
    <row r="34" spans="1:8" s="128" customFormat="1" ht="25.5" x14ac:dyDescent="0.2">
      <c r="A34" s="129" t="s">
        <v>123</v>
      </c>
      <c r="B34" s="130">
        <v>176055.42</v>
      </c>
      <c r="E34" s="33"/>
      <c r="F34" s="33"/>
      <c r="G34" s="139"/>
      <c r="H34" s="139"/>
    </row>
    <row r="35" spans="1:8" s="128" customFormat="1" ht="25.5" x14ac:dyDescent="0.2">
      <c r="A35" s="129" t="s">
        <v>124</v>
      </c>
      <c r="B35" s="130">
        <v>21849.360000000001</v>
      </c>
      <c r="E35" s="33"/>
      <c r="F35" s="33"/>
      <c r="G35" s="139"/>
      <c r="H35" s="139"/>
    </row>
    <row r="36" spans="1:8" s="128" customFormat="1" ht="12.75" x14ac:dyDescent="0.2">
      <c r="A36" s="129" t="s">
        <v>125</v>
      </c>
      <c r="B36" s="130">
        <v>6722.88</v>
      </c>
      <c r="E36" s="33"/>
      <c r="F36" s="36"/>
      <c r="G36" s="139"/>
      <c r="H36" s="139"/>
    </row>
    <row r="37" spans="1:8" s="128" customFormat="1" ht="12.75" x14ac:dyDescent="0.2">
      <c r="A37" s="129" t="s">
        <v>126</v>
      </c>
      <c r="B37" s="130">
        <v>27254.52</v>
      </c>
      <c r="E37" s="33"/>
      <c r="F37" s="36"/>
      <c r="G37" s="139"/>
      <c r="H37" s="139"/>
    </row>
    <row r="38" spans="1:8" s="128" customFormat="1" ht="12.75" x14ac:dyDescent="0.2">
      <c r="A38" s="129" t="s">
        <v>127</v>
      </c>
      <c r="B38" s="130">
        <v>404101.83</v>
      </c>
      <c r="E38" s="33"/>
      <c r="F38" s="36"/>
      <c r="G38" s="139"/>
      <c r="H38" s="139"/>
    </row>
    <row r="39" spans="1:8" s="128" customFormat="1" ht="12.75" x14ac:dyDescent="0.2">
      <c r="A39" s="129" t="s">
        <v>128</v>
      </c>
      <c r="B39" s="130">
        <v>0</v>
      </c>
      <c r="E39" s="33"/>
      <c r="F39" s="33"/>
      <c r="G39" s="139"/>
      <c r="H39" s="139"/>
    </row>
    <row r="40" spans="1:8" s="128" customFormat="1" ht="25.5" x14ac:dyDescent="0.2">
      <c r="A40" s="129" t="s">
        <v>131</v>
      </c>
      <c r="B40" s="130">
        <v>45935.42</v>
      </c>
      <c r="E40" s="33"/>
      <c r="F40" s="46"/>
      <c r="G40" s="139"/>
      <c r="H40" s="139"/>
    </row>
    <row r="41" spans="1:8" s="128" customFormat="1" ht="12.75" x14ac:dyDescent="0.2">
      <c r="A41" s="126" t="s">
        <v>148</v>
      </c>
      <c r="B41" s="127">
        <v>339010</v>
      </c>
      <c r="E41" s="33"/>
      <c r="F41" s="36"/>
      <c r="G41" s="139"/>
      <c r="H41" s="139"/>
    </row>
    <row r="42" spans="1:8" s="128" customFormat="1" ht="25.5" x14ac:dyDescent="0.2">
      <c r="A42" s="126" t="s">
        <v>101</v>
      </c>
      <c r="B42" s="127">
        <v>167231.64000000001</v>
      </c>
      <c r="E42" s="33"/>
      <c r="F42" s="46"/>
      <c r="G42" s="139"/>
      <c r="H42" s="139"/>
    </row>
    <row r="43" spans="1:8" s="128" customFormat="1" ht="12.75" x14ac:dyDescent="0.2">
      <c r="A43" s="126" t="s">
        <v>130</v>
      </c>
      <c r="B43" s="127">
        <v>138239.22</v>
      </c>
      <c r="E43" s="33"/>
      <c r="F43" s="46"/>
      <c r="G43" s="139"/>
      <c r="H43" s="139"/>
    </row>
    <row r="44" spans="1:8" s="128" customFormat="1" ht="12.75" x14ac:dyDescent="0.2">
      <c r="A44" s="126" t="s">
        <v>336</v>
      </c>
      <c r="B44" s="127">
        <v>28572.240000000002</v>
      </c>
      <c r="E44" s="33"/>
      <c r="F44" s="46"/>
      <c r="G44" s="139"/>
      <c r="H44" s="139"/>
    </row>
    <row r="45" spans="1:8" s="128" customFormat="1" ht="12.75" x14ac:dyDescent="0.2">
      <c r="A45" s="126" t="s">
        <v>337</v>
      </c>
      <c r="B45" s="127">
        <v>0</v>
      </c>
      <c r="E45" s="33"/>
      <c r="F45" s="33"/>
      <c r="G45" s="139"/>
      <c r="H45" s="139"/>
    </row>
    <row r="46" spans="1:8" s="128" customFormat="1" ht="12.75" x14ac:dyDescent="0.2">
      <c r="A46" s="126" t="s">
        <v>338</v>
      </c>
      <c r="B46" s="127">
        <v>330877.06</v>
      </c>
      <c r="E46" s="33"/>
      <c r="F46" s="36"/>
      <c r="G46" s="139"/>
      <c r="H46" s="139"/>
    </row>
    <row r="47" spans="1:8" s="128" customFormat="1" ht="12.75" x14ac:dyDescent="0.2">
      <c r="A47" s="126" t="s">
        <v>104</v>
      </c>
      <c r="B47" s="127">
        <v>97423.02</v>
      </c>
      <c r="E47" s="33"/>
      <c r="F47" s="36"/>
      <c r="G47" s="139"/>
      <c r="H47" s="139"/>
    </row>
    <row r="48" spans="1:8" s="128" customFormat="1" ht="12.75" x14ac:dyDescent="0.2">
      <c r="A48" s="126" t="s">
        <v>339</v>
      </c>
      <c r="B48" s="127">
        <v>299168.15999999997</v>
      </c>
      <c r="E48" s="33"/>
      <c r="F48" s="46"/>
      <c r="G48" s="139"/>
      <c r="H48" s="139"/>
    </row>
    <row r="49" spans="1:8" s="128" customFormat="1" ht="12.75" x14ac:dyDescent="0.2">
      <c r="A49" s="126" t="s">
        <v>340</v>
      </c>
      <c r="B49" s="127">
        <v>0</v>
      </c>
      <c r="E49" s="33"/>
      <c r="F49" s="33"/>
      <c r="G49" s="139"/>
      <c r="H49" s="139"/>
    </row>
    <row r="50" spans="1:8" s="128" customFormat="1" ht="12.75" x14ac:dyDescent="0.2">
      <c r="A50" s="131" t="s">
        <v>341</v>
      </c>
      <c r="B50" s="127">
        <v>0</v>
      </c>
      <c r="E50" s="33"/>
      <c r="F50" s="33"/>
      <c r="G50" s="139"/>
      <c r="H50" s="139"/>
    </row>
    <row r="51" spans="1:8" s="128" customFormat="1" ht="12.75" x14ac:dyDescent="0.2">
      <c r="A51" s="126" t="s">
        <v>371</v>
      </c>
      <c r="B51" s="127">
        <v>134518.79999999999</v>
      </c>
      <c r="E51" s="33"/>
      <c r="F51" s="33"/>
      <c r="G51" s="139"/>
      <c r="H51" s="139"/>
    </row>
    <row r="52" spans="1:8" s="128" customFormat="1" ht="12.75" x14ac:dyDescent="0.2">
      <c r="A52" s="131" t="s">
        <v>343</v>
      </c>
      <c r="B52" s="132">
        <v>0</v>
      </c>
      <c r="E52" s="33"/>
      <c r="F52" s="33"/>
      <c r="G52" s="139"/>
      <c r="H52" s="139"/>
    </row>
    <row r="53" spans="1:8" s="128" customFormat="1" ht="25.5" x14ac:dyDescent="0.2">
      <c r="A53" s="126" t="s">
        <v>346</v>
      </c>
      <c r="B53" s="127">
        <v>1052433.7</v>
      </c>
      <c r="E53" s="33"/>
      <c r="F53" s="33"/>
      <c r="G53" s="139"/>
      <c r="H53" s="139"/>
    </row>
    <row r="54" spans="1:8" s="128" customFormat="1" ht="12.75" x14ac:dyDescent="0.25">
      <c r="A54" s="133" t="s">
        <v>134</v>
      </c>
      <c r="B54" s="130">
        <v>29110.080000000002</v>
      </c>
      <c r="E54" s="33"/>
      <c r="F54" s="33"/>
    </row>
    <row r="55" spans="1:8" s="128" customFormat="1" ht="12.75" x14ac:dyDescent="0.2">
      <c r="A55" s="133" t="s">
        <v>181</v>
      </c>
      <c r="B55" s="130">
        <v>50583.5</v>
      </c>
      <c r="F55" s="140"/>
      <c r="H55" s="139"/>
    </row>
    <row r="56" spans="1:8" s="128" customFormat="1" ht="12.75" x14ac:dyDescent="0.2">
      <c r="A56" s="126" t="s">
        <v>344</v>
      </c>
      <c r="B56" s="127">
        <v>2375681.4300000002</v>
      </c>
      <c r="E56" s="33"/>
      <c r="F56" s="33"/>
      <c r="H56" s="139"/>
    </row>
    <row r="57" spans="1:8" s="128" customFormat="1" ht="12.75" x14ac:dyDescent="0.2">
      <c r="A57" s="133" t="s">
        <v>135</v>
      </c>
      <c r="B57" s="130">
        <v>60262.92</v>
      </c>
      <c r="F57" s="33"/>
      <c r="H57" s="139"/>
    </row>
    <row r="58" spans="1:8" s="128" customFormat="1" ht="12.75" x14ac:dyDescent="0.2">
      <c r="A58" s="126" t="s">
        <v>345</v>
      </c>
      <c r="B58" s="127">
        <v>60655.08</v>
      </c>
      <c r="E58" s="33"/>
      <c r="F58" s="33"/>
      <c r="G58" s="139"/>
      <c r="H58" s="139"/>
    </row>
    <row r="59" spans="1:8" s="128" customFormat="1" ht="12.75" x14ac:dyDescent="0.2">
      <c r="A59" s="131" t="s">
        <v>107</v>
      </c>
      <c r="B59" s="132">
        <v>0</v>
      </c>
      <c r="E59" s="33"/>
      <c r="F59" s="33"/>
      <c r="G59" s="139"/>
      <c r="H59" s="139"/>
    </row>
    <row r="60" spans="1:8" s="128" customFormat="1" ht="12.75" x14ac:dyDescent="0.2">
      <c r="A60" s="126" t="s">
        <v>108</v>
      </c>
      <c r="B60" s="127">
        <v>5885.54</v>
      </c>
      <c r="E60" s="33"/>
      <c r="F60" s="36"/>
      <c r="H60" s="139"/>
    </row>
    <row r="61" spans="1:8" s="128" customFormat="1" ht="12.75" x14ac:dyDescent="0.2">
      <c r="A61" s="131" t="s">
        <v>109</v>
      </c>
      <c r="B61" s="127">
        <v>69600.12</v>
      </c>
      <c r="E61" s="33"/>
      <c r="F61" s="141"/>
      <c r="G61" s="139"/>
      <c r="H61" s="139"/>
    </row>
    <row r="62" spans="1:8" s="128" customFormat="1" ht="25.5" x14ac:dyDescent="0.2">
      <c r="A62" s="126" t="s">
        <v>185</v>
      </c>
      <c r="B62" s="134">
        <v>0</v>
      </c>
      <c r="E62" s="33"/>
      <c r="F62" s="33"/>
      <c r="G62" s="139"/>
      <c r="H62" s="139"/>
    </row>
    <row r="63" spans="1:8" x14ac:dyDescent="0.25">
      <c r="A63" s="17" t="s">
        <v>149</v>
      </c>
      <c r="B63" s="27">
        <f>B31+B41+B42+B43+B46+B44+B45+B47+B49+B48+B51+B58+B53+B50+B56+B52+B59+B60+B61+B62</f>
        <v>6127443.7599999998</v>
      </c>
      <c r="E63" s="40"/>
      <c r="F63" s="48"/>
    </row>
    <row r="64" spans="1:8" ht="4.5" customHeight="1" x14ac:dyDescent="0.25">
      <c r="B64" s="2"/>
      <c r="E64" s="42"/>
      <c r="F64" s="49"/>
    </row>
    <row r="65" spans="1:2" x14ac:dyDescent="0.25">
      <c r="A65" s="17" t="s">
        <v>137</v>
      </c>
      <c r="B65" s="27">
        <f>C28-B63</f>
        <v>334977.67000000086</v>
      </c>
    </row>
  </sheetData>
  <mergeCells count="4">
    <mergeCell ref="A1:C1"/>
    <mergeCell ref="A3:C3"/>
    <mergeCell ref="A5:A6"/>
    <mergeCell ref="B5:C5"/>
  </mergeCells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scale="80"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zoomScaleNormal="100" workbookViewId="0">
      <pane ySplit="3" topLeftCell="A4" activePane="bottomLeft" state="frozen"/>
      <selection sqref="A1:C1"/>
      <selection pane="bottomLeft" sqref="A1:C1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155" t="s">
        <v>97</v>
      </c>
      <c r="B1" s="155"/>
      <c r="C1" s="155"/>
      <c r="D1" s="16"/>
      <c r="E1" s="21"/>
      <c r="F1" s="21"/>
    </row>
    <row r="2" spans="1:8" ht="6.75" customHeight="1" thickBot="1" x14ac:dyDescent="0.3"/>
    <row r="3" spans="1:8" ht="24.75" customHeight="1" thickBot="1" x14ac:dyDescent="0.3">
      <c r="A3" s="159" t="s">
        <v>62</v>
      </c>
      <c r="B3" s="159"/>
      <c r="C3" s="159"/>
      <c r="D3" s="23"/>
      <c r="E3" s="1" t="s">
        <v>91</v>
      </c>
      <c r="F3" s="20"/>
    </row>
    <row r="4" spans="1:8" ht="6" customHeight="1" x14ac:dyDescent="0.25"/>
    <row r="5" spans="1:8" x14ac:dyDescent="0.25">
      <c r="A5" s="153" t="s">
        <v>110</v>
      </c>
      <c r="B5" s="157" t="s">
        <v>145</v>
      </c>
      <c r="C5" s="158"/>
      <c r="E5" s="5"/>
      <c r="F5" s="6"/>
    </row>
    <row r="6" spans="1:8" x14ac:dyDescent="0.25">
      <c r="A6" s="154"/>
      <c r="B6" s="25" t="s">
        <v>98</v>
      </c>
      <c r="C6" s="25" t="s">
        <v>99</v>
      </c>
      <c r="E6" s="5"/>
      <c r="F6" s="6"/>
    </row>
    <row r="7" spans="1:8" s="128" customFormat="1" ht="12.75" x14ac:dyDescent="0.2">
      <c r="A7" s="126" t="s">
        <v>139</v>
      </c>
      <c r="B7" s="127">
        <v>715977.42</v>
      </c>
      <c r="C7" s="135">
        <v>676367.28</v>
      </c>
      <c r="E7" s="33"/>
      <c r="F7" s="36"/>
      <c r="G7" s="36"/>
      <c r="H7" s="139"/>
    </row>
    <row r="8" spans="1:8" s="128" customFormat="1" ht="25.5" x14ac:dyDescent="0.2">
      <c r="A8" s="126" t="s">
        <v>113</v>
      </c>
      <c r="B8" s="127">
        <v>118448.97</v>
      </c>
      <c r="C8" s="135">
        <v>109921.06</v>
      </c>
      <c r="E8" s="33"/>
      <c r="F8" s="33"/>
      <c r="G8" s="33"/>
      <c r="H8" s="139"/>
    </row>
    <row r="9" spans="1:8" s="128" customFormat="1" ht="12.75" x14ac:dyDescent="0.25">
      <c r="A9" s="126" t="s">
        <v>140</v>
      </c>
      <c r="B9" s="135">
        <v>349554.78</v>
      </c>
      <c r="C9" s="135">
        <v>330353.87</v>
      </c>
      <c r="E9" s="33"/>
      <c r="F9" s="36"/>
      <c r="G9" s="36"/>
    </row>
    <row r="10" spans="1:8" s="128" customFormat="1" ht="25.5" x14ac:dyDescent="0.2">
      <c r="A10" s="126" t="s">
        <v>129</v>
      </c>
      <c r="B10" s="127">
        <v>110065.02</v>
      </c>
      <c r="C10" s="135">
        <v>103897</v>
      </c>
      <c r="E10" s="33"/>
      <c r="F10" s="36"/>
      <c r="G10" s="36"/>
      <c r="H10" s="139"/>
    </row>
    <row r="11" spans="1:8" s="128" customFormat="1" ht="12.75" x14ac:dyDescent="0.2">
      <c r="A11" s="126" t="s">
        <v>111</v>
      </c>
      <c r="B11" s="127">
        <v>90983.46</v>
      </c>
      <c r="C11" s="135">
        <v>85894.02</v>
      </c>
      <c r="E11" s="33"/>
      <c r="F11" s="36"/>
      <c r="G11" s="36"/>
      <c r="H11" s="139"/>
    </row>
    <row r="12" spans="1:8" s="128" customFormat="1" ht="12.75" x14ac:dyDescent="0.2">
      <c r="A12" s="126" t="s">
        <v>102</v>
      </c>
      <c r="B12" s="127">
        <v>18805.32</v>
      </c>
      <c r="C12" s="135">
        <v>17777.55</v>
      </c>
      <c r="E12" s="33"/>
      <c r="F12" s="36"/>
      <c r="G12" s="36"/>
      <c r="H12" s="139"/>
    </row>
    <row r="13" spans="1:8" s="128" customFormat="1" ht="12.75" x14ac:dyDescent="0.2">
      <c r="A13" s="126" t="s">
        <v>103</v>
      </c>
      <c r="B13" s="127">
        <v>0</v>
      </c>
      <c r="C13" s="135">
        <v>0</v>
      </c>
      <c r="E13" s="33"/>
      <c r="F13" s="33"/>
      <c r="G13" s="33"/>
      <c r="H13" s="139"/>
    </row>
    <row r="14" spans="1:8" s="128" customFormat="1" ht="12.75" x14ac:dyDescent="0.2">
      <c r="A14" s="126" t="s">
        <v>112</v>
      </c>
      <c r="B14" s="127">
        <v>200208.12</v>
      </c>
      <c r="C14" s="135">
        <v>189337.47</v>
      </c>
      <c r="E14" s="33"/>
      <c r="F14" s="36"/>
      <c r="G14" s="36"/>
      <c r="H14" s="139"/>
    </row>
    <row r="15" spans="1:8" s="128" customFormat="1" ht="12.75" x14ac:dyDescent="0.25">
      <c r="A15" s="126" t="s">
        <v>141</v>
      </c>
      <c r="B15" s="135">
        <v>0</v>
      </c>
      <c r="C15" s="135">
        <v>0</v>
      </c>
      <c r="E15" s="33"/>
      <c r="F15" s="33"/>
      <c r="G15" s="33"/>
    </row>
    <row r="16" spans="1:8" s="128" customFormat="1" ht="12.75" x14ac:dyDescent="0.25">
      <c r="A16" s="126" t="s">
        <v>114</v>
      </c>
      <c r="B16" s="135">
        <v>196901.52</v>
      </c>
      <c r="C16" s="135">
        <v>185338.1</v>
      </c>
      <c r="E16" s="33"/>
      <c r="F16" s="36"/>
      <c r="G16" s="36"/>
    </row>
    <row r="17" spans="1:8" s="128" customFormat="1" ht="12.75" x14ac:dyDescent="0.25">
      <c r="A17" s="126" t="s">
        <v>142</v>
      </c>
      <c r="B17" s="135">
        <v>0</v>
      </c>
      <c r="C17" s="135">
        <v>0</v>
      </c>
      <c r="E17" s="33"/>
      <c r="F17" s="46"/>
      <c r="G17" s="46"/>
    </row>
    <row r="18" spans="1:8" s="128" customFormat="1" ht="12.75" x14ac:dyDescent="0.2">
      <c r="A18" s="126" t="s">
        <v>115</v>
      </c>
      <c r="B18" s="127">
        <v>0</v>
      </c>
      <c r="C18" s="135">
        <v>0</v>
      </c>
      <c r="E18" s="33"/>
      <c r="F18" s="33"/>
      <c r="G18" s="33"/>
      <c r="H18" s="139"/>
    </row>
    <row r="19" spans="1:8" s="128" customFormat="1" ht="12.75" x14ac:dyDescent="0.25">
      <c r="A19" s="126" t="s">
        <v>372</v>
      </c>
      <c r="B19" s="135">
        <v>91554.71</v>
      </c>
      <c r="C19" s="135">
        <v>86506.22</v>
      </c>
      <c r="E19" s="33"/>
      <c r="F19" s="36"/>
      <c r="G19" s="36"/>
    </row>
    <row r="20" spans="1:8" s="128" customFormat="1" ht="12.75" x14ac:dyDescent="0.25">
      <c r="A20" s="126" t="s">
        <v>143</v>
      </c>
      <c r="B20" s="127">
        <v>0</v>
      </c>
      <c r="C20" s="135">
        <v>0</v>
      </c>
      <c r="E20" s="33"/>
      <c r="F20" s="33"/>
      <c r="G20" s="33"/>
    </row>
    <row r="21" spans="1:8" s="128" customFormat="1" ht="25.5" x14ac:dyDescent="0.25">
      <c r="A21" s="126" t="s">
        <v>116</v>
      </c>
      <c r="B21" s="127">
        <v>579028.72</v>
      </c>
      <c r="C21" s="135">
        <v>475273.71</v>
      </c>
      <c r="E21" s="33"/>
      <c r="F21" s="33"/>
      <c r="G21" s="33"/>
    </row>
    <row r="22" spans="1:8" s="128" customFormat="1" ht="25.5" x14ac:dyDescent="0.25">
      <c r="A22" s="126" t="s">
        <v>117</v>
      </c>
      <c r="B22" s="127">
        <v>2120943.9500000002</v>
      </c>
      <c r="C22" s="135">
        <v>1896360.72</v>
      </c>
      <c r="E22" s="33"/>
      <c r="F22" s="33"/>
      <c r="G22" s="33"/>
    </row>
    <row r="23" spans="1:8" s="128" customFormat="1" ht="12.75" x14ac:dyDescent="0.25">
      <c r="A23" s="126" t="s">
        <v>118</v>
      </c>
      <c r="B23" s="135">
        <v>33738.959999999999</v>
      </c>
      <c r="C23" s="135">
        <v>31892.01</v>
      </c>
      <c r="E23" s="33"/>
      <c r="F23" s="46"/>
      <c r="G23" s="46"/>
    </row>
    <row r="24" spans="1:8" s="128" customFormat="1" ht="12.75" x14ac:dyDescent="0.2">
      <c r="A24" s="126" t="s">
        <v>119</v>
      </c>
      <c r="B24" s="127">
        <v>126101.13</v>
      </c>
      <c r="C24" s="135">
        <v>63731.29</v>
      </c>
      <c r="E24" s="33"/>
      <c r="F24" s="46"/>
      <c r="G24" s="46"/>
      <c r="H24" s="139"/>
    </row>
    <row r="25" spans="1:8" s="128" customFormat="1" ht="12.75" x14ac:dyDescent="0.25">
      <c r="A25" s="126" t="s">
        <v>120</v>
      </c>
      <c r="B25" s="135">
        <v>0</v>
      </c>
      <c r="C25" s="135">
        <v>0</v>
      </c>
      <c r="E25" s="33"/>
      <c r="F25" s="33"/>
      <c r="G25" s="46"/>
    </row>
    <row r="26" spans="1:8" s="128" customFormat="1" ht="12.75" x14ac:dyDescent="0.2">
      <c r="A26" s="126" t="s">
        <v>180</v>
      </c>
      <c r="B26" s="127">
        <v>0</v>
      </c>
      <c r="C26" s="135">
        <v>0</v>
      </c>
      <c r="E26" s="33"/>
      <c r="F26" s="140"/>
      <c r="G26" s="140"/>
      <c r="H26" s="139"/>
    </row>
    <row r="27" spans="1:8" s="128" customFormat="1" ht="12.75" x14ac:dyDescent="0.2">
      <c r="A27" s="126" t="s">
        <v>100</v>
      </c>
      <c r="B27" s="127">
        <v>54600</v>
      </c>
      <c r="C27" s="135">
        <v>45150</v>
      </c>
      <c r="E27" s="33"/>
      <c r="F27" s="141"/>
      <c r="G27" s="141"/>
      <c r="H27" s="139"/>
    </row>
    <row r="28" spans="1:8" x14ac:dyDescent="0.25">
      <c r="A28" s="17" t="s">
        <v>144</v>
      </c>
      <c r="B28" s="28">
        <f>SUM(B7:B27)</f>
        <v>4806912.08</v>
      </c>
      <c r="C28" s="28">
        <f>SUM(C7:C27)</f>
        <v>4297800.3</v>
      </c>
      <c r="E28" s="34"/>
      <c r="F28" s="47"/>
      <c r="G28" s="47"/>
    </row>
    <row r="29" spans="1:8" ht="15" x14ac:dyDescent="0.25">
      <c r="B29" s="18"/>
      <c r="C29" s="18"/>
    </row>
    <row r="30" spans="1:8" x14ac:dyDescent="0.25">
      <c r="A30" s="25" t="s">
        <v>110</v>
      </c>
      <c r="B30" s="26" t="s">
        <v>146</v>
      </c>
    </row>
    <row r="31" spans="1:8" s="128" customFormat="1" ht="12.75" x14ac:dyDescent="0.2">
      <c r="A31" s="126" t="s">
        <v>147</v>
      </c>
      <c r="B31" s="127">
        <f>SUM(B32:B40)</f>
        <v>672354.61</v>
      </c>
      <c r="E31" s="33"/>
      <c r="F31" s="138"/>
      <c r="G31" s="139"/>
      <c r="H31" s="139"/>
    </row>
    <row r="32" spans="1:8" s="128" customFormat="1" ht="12.75" x14ac:dyDescent="0.2">
      <c r="A32" s="129" t="s">
        <v>121</v>
      </c>
      <c r="B32" s="130">
        <v>118359.12</v>
      </c>
      <c r="E32" s="33"/>
      <c r="F32" s="46"/>
      <c r="G32" s="139"/>
      <c r="H32" s="139"/>
    </row>
    <row r="33" spans="1:8" s="128" customFormat="1" ht="12.75" x14ac:dyDescent="0.2">
      <c r="A33" s="129" t="s">
        <v>122</v>
      </c>
      <c r="B33" s="130">
        <v>109509.84</v>
      </c>
      <c r="E33" s="33"/>
      <c r="F33" s="36"/>
      <c r="G33" s="139"/>
      <c r="H33" s="139"/>
    </row>
    <row r="34" spans="1:8" s="128" customFormat="1" ht="25.5" x14ac:dyDescent="0.2">
      <c r="A34" s="129" t="s">
        <v>123</v>
      </c>
      <c r="B34" s="130">
        <v>115870.26</v>
      </c>
      <c r="E34" s="33"/>
      <c r="F34" s="33"/>
      <c r="G34" s="139"/>
      <c r="H34" s="139"/>
    </row>
    <row r="35" spans="1:8" s="128" customFormat="1" ht="25.5" x14ac:dyDescent="0.2">
      <c r="A35" s="129" t="s">
        <v>124</v>
      </c>
      <c r="B35" s="130">
        <v>14380.08</v>
      </c>
      <c r="E35" s="33"/>
      <c r="F35" s="33"/>
      <c r="G35" s="139"/>
      <c r="H35" s="139"/>
    </row>
    <row r="36" spans="1:8" s="128" customFormat="1" ht="12.75" x14ac:dyDescent="0.2">
      <c r="A36" s="129" t="s">
        <v>125</v>
      </c>
      <c r="B36" s="130">
        <v>4424.6400000000003</v>
      </c>
      <c r="E36" s="33"/>
      <c r="F36" s="36"/>
      <c r="G36" s="139"/>
      <c r="H36" s="139"/>
    </row>
    <row r="37" spans="1:8" s="128" customFormat="1" ht="12.75" x14ac:dyDescent="0.2">
      <c r="A37" s="129" t="s">
        <v>126</v>
      </c>
      <c r="B37" s="130">
        <v>13627.26</v>
      </c>
      <c r="E37" s="33"/>
      <c r="F37" s="36"/>
      <c r="G37" s="139"/>
      <c r="H37" s="139"/>
    </row>
    <row r="38" spans="1:8" s="128" customFormat="1" ht="12.75" x14ac:dyDescent="0.2">
      <c r="A38" s="129" t="s">
        <v>127</v>
      </c>
      <c r="B38" s="130">
        <v>279354.71000000002</v>
      </c>
      <c r="E38" s="33"/>
      <c r="F38" s="36"/>
      <c r="G38" s="139"/>
      <c r="H38" s="139"/>
    </row>
    <row r="39" spans="1:8" s="128" customFormat="1" ht="12.75" x14ac:dyDescent="0.2">
      <c r="A39" s="129" t="s">
        <v>128</v>
      </c>
      <c r="B39" s="130">
        <v>0</v>
      </c>
      <c r="E39" s="33"/>
      <c r="F39" s="33"/>
      <c r="G39" s="139"/>
      <c r="H39" s="139"/>
    </row>
    <row r="40" spans="1:8" s="128" customFormat="1" ht="25.5" x14ac:dyDescent="0.2">
      <c r="A40" s="129" t="s">
        <v>131</v>
      </c>
      <c r="B40" s="130">
        <v>16828.7</v>
      </c>
      <c r="E40" s="33"/>
      <c r="F40" s="46"/>
      <c r="G40" s="139"/>
      <c r="H40" s="139"/>
    </row>
    <row r="41" spans="1:8" s="128" customFormat="1" ht="12.75" x14ac:dyDescent="0.2">
      <c r="A41" s="126" t="s">
        <v>148</v>
      </c>
      <c r="B41" s="127">
        <v>214813</v>
      </c>
      <c r="E41" s="33"/>
      <c r="F41" s="36"/>
      <c r="G41" s="139"/>
      <c r="H41" s="139"/>
    </row>
    <row r="42" spans="1:8" s="128" customFormat="1" ht="25.5" x14ac:dyDescent="0.2">
      <c r="A42" s="126" t="s">
        <v>101</v>
      </c>
      <c r="B42" s="127">
        <v>110062.92</v>
      </c>
      <c r="E42" s="33"/>
      <c r="F42" s="46"/>
      <c r="G42" s="139"/>
      <c r="H42" s="139"/>
    </row>
    <row r="43" spans="1:8" s="128" customFormat="1" ht="12.75" x14ac:dyDescent="0.2">
      <c r="A43" s="126" t="s">
        <v>130</v>
      </c>
      <c r="B43" s="127">
        <v>90981.66</v>
      </c>
      <c r="E43" s="33"/>
      <c r="F43" s="46"/>
      <c r="G43" s="139"/>
      <c r="H43" s="139"/>
    </row>
    <row r="44" spans="1:8" s="128" customFormat="1" ht="12.75" x14ac:dyDescent="0.2">
      <c r="A44" s="126" t="s">
        <v>336</v>
      </c>
      <c r="B44" s="127">
        <v>18804.72</v>
      </c>
      <c r="E44" s="33"/>
      <c r="F44" s="46"/>
      <c r="G44" s="139"/>
      <c r="H44" s="139"/>
    </row>
    <row r="45" spans="1:8" s="128" customFormat="1" ht="12.75" x14ac:dyDescent="0.2">
      <c r="A45" s="126" t="s">
        <v>337</v>
      </c>
      <c r="B45" s="127">
        <v>0</v>
      </c>
      <c r="E45" s="33"/>
      <c r="F45" s="33"/>
      <c r="G45" s="139"/>
      <c r="H45" s="139"/>
    </row>
    <row r="46" spans="1:8" s="128" customFormat="1" ht="12.75" x14ac:dyDescent="0.2">
      <c r="A46" s="126" t="s">
        <v>338</v>
      </c>
      <c r="B46" s="127">
        <v>180183.78</v>
      </c>
      <c r="E46" s="33"/>
      <c r="F46" s="36"/>
      <c r="G46" s="139"/>
      <c r="H46" s="139"/>
    </row>
    <row r="47" spans="1:8" s="128" customFormat="1" ht="12.75" x14ac:dyDescent="0.2">
      <c r="A47" s="126" t="s">
        <v>104</v>
      </c>
      <c r="B47" s="127">
        <v>64079.3</v>
      </c>
      <c r="E47" s="33"/>
      <c r="F47" s="36"/>
      <c r="G47" s="139"/>
      <c r="H47" s="139"/>
    </row>
    <row r="48" spans="1:8" s="128" customFormat="1" ht="12.75" x14ac:dyDescent="0.2">
      <c r="A48" s="126" t="s">
        <v>339</v>
      </c>
      <c r="B48" s="127">
        <v>196896.48</v>
      </c>
      <c r="E48" s="33"/>
      <c r="F48" s="46"/>
      <c r="G48" s="139"/>
      <c r="H48" s="139"/>
    </row>
    <row r="49" spans="1:8" s="128" customFormat="1" ht="12.75" x14ac:dyDescent="0.2">
      <c r="A49" s="126" t="s">
        <v>340</v>
      </c>
      <c r="B49" s="127">
        <v>0</v>
      </c>
      <c r="E49" s="33"/>
      <c r="F49" s="33"/>
      <c r="G49" s="139"/>
      <c r="H49" s="139"/>
    </row>
    <row r="50" spans="1:8" s="128" customFormat="1" ht="12.75" x14ac:dyDescent="0.2">
      <c r="A50" s="131" t="s">
        <v>341</v>
      </c>
      <c r="B50" s="127">
        <v>0</v>
      </c>
      <c r="E50" s="33"/>
      <c r="F50" s="33"/>
      <c r="G50" s="139"/>
      <c r="H50" s="139"/>
    </row>
    <row r="51" spans="1:8" s="128" customFormat="1" ht="12.75" x14ac:dyDescent="0.2">
      <c r="A51" s="126" t="s">
        <v>371</v>
      </c>
      <c r="B51" s="127">
        <v>91227.56</v>
      </c>
      <c r="E51" s="33"/>
      <c r="F51" s="33"/>
      <c r="G51" s="139"/>
      <c r="H51" s="139"/>
    </row>
    <row r="52" spans="1:8" s="128" customFormat="1" ht="12.75" x14ac:dyDescent="0.2">
      <c r="A52" s="131" t="s">
        <v>343</v>
      </c>
      <c r="B52" s="132">
        <v>0</v>
      </c>
      <c r="E52" s="33"/>
      <c r="F52" s="33"/>
      <c r="G52" s="139"/>
      <c r="H52" s="139"/>
    </row>
    <row r="53" spans="1:8" s="128" customFormat="1" ht="25.5" x14ac:dyDescent="0.2">
      <c r="A53" s="126" t="s">
        <v>346</v>
      </c>
      <c r="B53" s="127">
        <v>609756.87</v>
      </c>
      <c r="E53" s="33"/>
      <c r="F53" s="33"/>
      <c r="G53" s="139"/>
      <c r="H53" s="139"/>
    </row>
    <row r="54" spans="1:8" s="128" customFormat="1" ht="12.75" x14ac:dyDescent="0.25">
      <c r="A54" s="133" t="s">
        <v>134</v>
      </c>
      <c r="B54" s="130">
        <v>24684.720000000001</v>
      </c>
      <c r="E54" s="33"/>
      <c r="F54" s="33"/>
    </row>
    <row r="55" spans="1:8" s="128" customFormat="1" ht="12.75" x14ac:dyDescent="0.2">
      <c r="A55" s="133" t="s">
        <v>181</v>
      </c>
      <c r="B55" s="130">
        <v>42558.87</v>
      </c>
      <c r="F55" s="140"/>
      <c r="H55" s="139"/>
    </row>
    <row r="56" spans="1:8" s="128" customFormat="1" ht="12.75" x14ac:dyDescent="0.2">
      <c r="A56" s="126" t="s">
        <v>344</v>
      </c>
      <c r="B56" s="127">
        <v>2069237.05</v>
      </c>
      <c r="E56" s="33"/>
      <c r="F56" s="33"/>
      <c r="H56" s="139"/>
    </row>
    <row r="57" spans="1:8" s="128" customFormat="1" ht="12.75" x14ac:dyDescent="0.2">
      <c r="A57" s="133" t="s">
        <v>135</v>
      </c>
      <c r="B57" s="130">
        <v>51205.38</v>
      </c>
      <c r="F57" s="33"/>
      <c r="H57" s="139"/>
    </row>
    <row r="58" spans="1:8" s="128" customFormat="1" ht="12.75" x14ac:dyDescent="0.2">
      <c r="A58" s="126" t="s">
        <v>345</v>
      </c>
      <c r="B58" s="127">
        <v>60655.08</v>
      </c>
      <c r="E58" s="33"/>
      <c r="F58" s="33"/>
      <c r="G58" s="139"/>
      <c r="H58" s="139"/>
    </row>
    <row r="59" spans="1:8" s="128" customFormat="1" ht="12.75" x14ac:dyDescent="0.2">
      <c r="A59" s="131" t="s">
        <v>107</v>
      </c>
      <c r="B59" s="132">
        <v>0</v>
      </c>
      <c r="E59" s="33"/>
      <c r="F59" s="33"/>
      <c r="G59" s="139"/>
      <c r="H59" s="139"/>
    </row>
    <row r="60" spans="1:8" s="128" customFormat="1" ht="12.75" x14ac:dyDescent="0.2">
      <c r="A60" s="126" t="s">
        <v>108</v>
      </c>
      <c r="B60" s="127">
        <v>0</v>
      </c>
      <c r="E60" s="33"/>
      <c r="F60" s="33"/>
      <c r="H60" s="139"/>
    </row>
    <row r="61" spans="1:8" s="128" customFormat="1" ht="12.75" x14ac:dyDescent="0.2">
      <c r="A61" s="131" t="s">
        <v>109</v>
      </c>
      <c r="B61" s="127">
        <v>54600</v>
      </c>
      <c r="E61" s="33"/>
      <c r="F61" s="141"/>
      <c r="G61" s="139"/>
      <c r="H61" s="139"/>
    </row>
    <row r="62" spans="1:8" s="128" customFormat="1" ht="25.5" x14ac:dyDescent="0.2">
      <c r="A62" s="126" t="s">
        <v>185</v>
      </c>
      <c r="B62" s="134">
        <v>0</v>
      </c>
      <c r="E62" s="33"/>
      <c r="F62" s="33"/>
      <c r="G62" s="139"/>
      <c r="H62" s="139"/>
    </row>
    <row r="63" spans="1:8" x14ac:dyDescent="0.25">
      <c r="A63" s="17" t="s">
        <v>149</v>
      </c>
      <c r="B63" s="27">
        <f>B31+B41+B42+B43+B46+B44+B45+B47+B49+B48+B51+B58+B53+B50+B56+B52+B59+B60+B61+B62</f>
        <v>4433653.03</v>
      </c>
      <c r="E63" s="40"/>
      <c r="F63" s="48"/>
    </row>
    <row r="64" spans="1:8" ht="4.5" customHeight="1" x14ac:dyDescent="0.25">
      <c r="B64" s="2"/>
      <c r="E64" s="40"/>
      <c r="F64" s="48"/>
    </row>
    <row r="65" spans="1:2" x14ac:dyDescent="0.25">
      <c r="A65" s="17" t="s">
        <v>137</v>
      </c>
      <c r="B65" s="27">
        <f>C28-B63</f>
        <v>-135852.73000000045</v>
      </c>
    </row>
  </sheetData>
  <mergeCells count="4">
    <mergeCell ref="A1:C1"/>
    <mergeCell ref="A3:C3"/>
    <mergeCell ref="A5:A6"/>
    <mergeCell ref="B5:C5"/>
  </mergeCells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scale="8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zoomScaleNormal="100" workbookViewId="0">
      <pane ySplit="3" topLeftCell="A4" activePane="bottomLeft" state="frozen"/>
      <selection sqref="A1:C1"/>
      <selection pane="bottomLeft" sqref="A1:C1"/>
    </sheetView>
  </sheetViews>
  <sheetFormatPr defaultColWidth="15"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15" style="2"/>
  </cols>
  <sheetData>
    <row r="1" spans="1:8" ht="40.5" customHeight="1" x14ac:dyDescent="0.25">
      <c r="A1" s="155" t="s">
        <v>97</v>
      </c>
      <c r="B1" s="155"/>
      <c r="C1" s="155"/>
      <c r="D1" s="16"/>
      <c r="E1" s="21"/>
      <c r="F1" s="21"/>
    </row>
    <row r="2" spans="1:8" ht="6.75" customHeight="1" thickBot="1" x14ac:dyDescent="0.3"/>
    <row r="3" spans="1:8" ht="24.75" customHeight="1" thickBot="1" x14ac:dyDescent="0.3">
      <c r="A3" s="159" t="s">
        <v>1</v>
      </c>
      <c r="B3" s="159"/>
      <c r="C3" s="159"/>
      <c r="D3" s="23"/>
      <c r="E3" s="1" t="s">
        <v>91</v>
      </c>
      <c r="F3" s="20"/>
    </row>
    <row r="4" spans="1:8" ht="6" customHeight="1" x14ac:dyDescent="0.25"/>
    <row r="5" spans="1:8" x14ac:dyDescent="0.25">
      <c r="A5" s="153" t="s">
        <v>110</v>
      </c>
      <c r="B5" s="157" t="s">
        <v>145</v>
      </c>
      <c r="C5" s="158"/>
      <c r="F5" s="6"/>
    </row>
    <row r="6" spans="1:8" x14ac:dyDescent="0.25">
      <c r="A6" s="154"/>
      <c r="B6" s="25" t="s">
        <v>98</v>
      </c>
      <c r="C6" s="25" t="s">
        <v>99</v>
      </c>
      <c r="F6" s="6"/>
    </row>
    <row r="7" spans="1:8" s="128" customFormat="1" ht="12.75" x14ac:dyDescent="0.2">
      <c r="A7" s="126" t="s">
        <v>139</v>
      </c>
      <c r="B7" s="127">
        <v>2502249.06</v>
      </c>
      <c r="C7" s="135">
        <v>2401548.23</v>
      </c>
      <c r="E7" s="33"/>
      <c r="F7" s="38"/>
      <c r="G7" s="38"/>
      <c r="H7" s="139"/>
    </row>
    <row r="8" spans="1:8" s="128" customFormat="1" ht="25.5" x14ac:dyDescent="0.2">
      <c r="A8" s="126" t="s">
        <v>113</v>
      </c>
      <c r="B8" s="127">
        <v>233014.82</v>
      </c>
      <c r="C8" s="135">
        <v>219760.56</v>
      </c>
      <c r="E8" s="33"/>
      <c r="F8" s="38"/>
      <c r="G8" s="38"/>
      <c r="H8" s="139"/>
    </row>
    <row r="9" spans="1:8" s="128" customFormat="1" ht="12.75" x14ac:dyDescent="0.25">
      <c r="A9" s="126" t="s">
        <v>140</v>
      </c>
      <c r="B9" s="135">
        <v>1221649.02</v>
      </c>
      <c r="C9" s="135">
        <v>1173344.74</v>
      </c>
      <c r="E9" s="33"/>
      <c r="F9" s="38"/>
      <c r="G9" s="38"/>
    </row>
    <row r="10" spans="1:8" s="128" customFormat="1" ht="25.5" x14ac:dyDescent="0.2">
      <c r="A10" s="126" t="s">
        <v>129</v>
      </c>
      <c r="B10" s="127">
        <v>384662.7</v>
      </c>
      <c r="C10" s="135">
        <v>368891.04</v>
      </c>
      <c r="E10" s="33"/>
      <c r="F10" s="38"/>
      <c r="G10" s="38"/>
      <c r="H10" s="139"/>
    </row>
    <row r="11" spans="1:8" s="128" customFormat="1" ht="12.75" x14ac:dyDescent="0.2">
      <c r="A11" s="126" t="s">
        <v>111</v>
      </c>
      <c r="B11" s="127">
        <v>317114.52</v>
      </c>
      <c r="C11" s="135">
        <v>304110.53000000003</v>
      </c>
      <c r="E11" s="33"/>
      <c r="F11" s="38"/>
      <c r="G11" s="38"/>
      <c r="H11" s="139"/>
    </row>
    <row r="12" spans="1:8" s="128" customFormat="1" ht="12.75" x14ac:dyDescent="0.2">
      <c r="A12" s="126" t="s">
        <v>102</v>
      </c>
      <c r="B12" s="127">
        <v>63369.24</v>
      </c>
      <c r="C12" s="135">
        <v>61509.65</v>
      </c>
      <c r="E12" s="33"/>
      <c r="F12" s="38"/>
      <c r="G12" s="38"/>
      <c r="H12" s="139"/>
    </row>
    <row r="13" spans="1:8" s="128" customFormat="1" ht="12.75" x14ac:dyDescent="0.2">
      <c r="A13" s="126" t="s">
        <v>103</v>
      </c>
      <c r="B13" s="127">
        <v>0</v>
      </c>
      <c r="C13" s="135">
        <v>0</v>
      </c>
      <c r="E13" s="33"/>
      <c r="F13" s="38"/>
      <c r="G13" s="38"/>
      <c r="H13" s="139"/>
    </row>
    <row r="14" spans="1:8" s="128" customFormat="1" ht="12.75" x14ac:dyDescent="0.2">
      <c r="A14" s="126" t="s">
        <v>112</v>
      </c>
      <c r="B14" s="127">
        <v>608696.04</v>
      </c>
      <c r="C14" s="135">
        <v>572197.66</v>
      </c>
      <c r="E14" s="33"/>
      <c r="F14" s="38"/>
      <c r="G14" s="38"/>
      <c r="H14" s="139"/>
    </row>
    <row r="15" spans="1:8" s="128" customFormat="1" ht="12.75" x14ac:dyDescent="0.25">
      <c r="A15" s="126" t="s">
        <v>141</v>
      </c>
      <c r="B15" s="135">
        <v>171200</v>
      </c>
      <c r="C15" s="135">
        <v>174400</v>
      </c>
      <c r="E15" s="33"/>
      <c r="F15" s="38"/>
      <c r="G15" s="38"/>
    </row>
    <row r="16" spans="1:8" s="128" customFormat="1" ht="12.75" x14ac:dyDescent="0.25">
      <c r="A16" s="126" t="s">
        <v>114</v>
      </c>
      <c r="B16" s="135">
        <v>688143.48</v>
      </c>
      <c r="C16" s="135">
        <v>657456.25</v>
      </c>
      <c r="E16" s="33"/>
      <c r="F16" s="38"/>
      <c r="G16" s="38"/>
    </row>
    <row r="17" spans="1:8" s="128" customFormat="1" ht="12.75" x14ac:dyDescent="0.25">
      <c r="A17" s="126" t="s">
        <v>142</v>
      </c>
      <c r="B17" s="135">
        <v>163337.57999999999</v>
      </c>
      <c r="C17" s="135">
        <v>156182.76</v>
      </c>
      <c r="E17" s="33"/>
      <c r="F17" s="38"/>
      <c r="G17" s="38"/>
    </row>
    <row r="18" spans="1:8" s="128" customFormat="1" ht="12.75" x14ac:dyDescent="0.2">
      <c r="A18" s="126" t="s">
        <v>115</v>
      </c>
      <c r="B18" s="127">
        <v>0</v>
      </c>
      <c r="C18" s="135">
        <v>0</v>
      </c>
      <c r="E18" s="33"/>
      <c r="F18" s="38"/>
      <c r="G18" s="38"/>
      <c r="H18" s="139"/>
    </row>
    <row r="19" spans="1:8" s="128" customFormat="1" ht="12.75" x14ac:dyDescent="0.25">
      <c r="A19" s="126" t="s">
        <v>372</v>
      </c>
      <c r="B19" s="135">
        <v>135493.54</v>
      </c>
      <c r="C19" s="135">
        <v>128262.67</v>
      </c>
      <c r="E19" s="33"/>
      <c r="F19" s="38"/>
      <c r="G19" s="38"/>
    </row>
    <row r="20" spans="1:8" s="128" customFormat="1" ht="12.75" x14ac:dyDescent="0.25">
      <c r="A20" s="126" t="s">
        <v>143</v>
      </c>
      <c r="B20" s="127">
        <v>0</v>
      </c>
      <c r="C20" s="135">
        <v>251.35</v>
      </c>
      <c r="E20" s="33"/>
      <c r="F20" s="38"/>
      <c r="G20" s="38"/>
    </row>
    <row r="21" spans="1:8" s="128" customFormat="1" ht="25.5" x14ac:dyDescent="0.25">
      <c r="A21" s="126" t="s">
        <v>116</v>
      </c>
      <c r="B21" s="127">
        <v>1346639.98</v>
      </c>
      <c r="C21" s="135">
        <v>1442635.45</v>
      </c>
      <c r="E21" s="33"/>
      <c r="F21" s="38"/>
      <c r="G21" s="38"/>
    </row>
    <row r="22" spans="1:8" s="128" customFormat="1" ht="25.5" x14ac:dyDescent="0.25">
      <c r="A22" s="126" t="s">
        <v>117</v>
      </c>
      <c r="B22" s="127">
        <v>3829375.26</v>
      </c>
      <c r="C22" s="135">
        <v>4348193.76</v>
      </c>
      <c r="E22" s="33"/>
      <c r="F22" s="38"/>
      <c r="G22" s="38"/>
    </row>
    <row r="23" spans="1:8" s="128" customFormat="1" ht="12.75" x14ac:dyDescent="0.25">
      <c r="A23" s="126" t="s">
        <v>118</v>
      </c>
      <c r="B23" s="135">
        <v>117916.44</v>
      </c>
      <c r="C23" s="135">
        <v>113371.77</v>
      </c>
      <c r="E23" s="33"/>
      <c r="F23" s="38"/>
      <c r="G23" s="38"/>
    </row>
    <row r="24" spans="1:8" s="128" customFormat="1" ht="12.75" x14ac:dyDescent="0.2">
      <c r="A24" s="126" t="s">
        <v>119</v>
      </c>
      <c r="B24" s="127">
        <v>329474.59000000003</v>
      </c>
      <c r="C24" s="135">
        <v>287416.84000000003</v>
      </c>
      <c r="E24" s="33"/>
      <c r="F24" s="38"/>
      <c r="G24" s="38"/>
      <c r="H24" s="139"/>
    </row>
    <row r="25" spans="1:8" s="128" customFormat="1" ht="12.75" x14ac:dyDescent="0.25">
      <c r="A25" s="126" t="s">
        <v>120</v>
      </c>
      <c r="B25" s="135">
        <v>25621.06</v>
      </c>
      <c r="C25" s="135">
        <v>25621.06</v>
      </c>
      <c r="E25" s="33"/>
      <c r="F25" s="38"/>
      <c r="G25" s="38"/>
    </row>
    <row r="26" spans="1:8" s="128" customFormat="1" ht="12.75" x14ac:dyDescent="0.2">
      <c r="A26" s="126" t="s">
        <v>180</v>
      </c>
      <c r="B26" s="127">
        <v>55349.58</v>
      </c>
      <c r="C26" s="135">
        <v>59290.35</v>
      </c>
      <c r="E26" s="33"/>
      <c r="F26" s="148"/>
      <c r="G26" s="148"/>
      <c r="H26" s="139"/>
    </row>
    <row r="27" spans="1:8" s="128" customFormat="1" ht="12.75" x14ac:dyDescent="0.2">
      <c r="A27" s="126" t="s">
        <v>100</v>
      </c>
      <c r="B27" s="127">
        <v>0</v>
      </c>
      <c r="C27" s="135">
        <v>0</v>
      </c>
      <c r="E27" s="33"/>
      <c r="F27" s="148"/>
      <c r="G27" s="148"/>
      <c r="H27" s="139"/>
    </row>
    <row r="28" spans="1:8" x14ac:dyDescent="0.25">
      <c r="A28" s="17" t="s">
        <v>144</v>
      </c>
      <c r="B28" s="28">
        <f>SUM(B7:B27)</f>
        <v>12193306.909999998</v>
      </c>
      <c r="C28" s="28">
        <f>SUM(C7:C27)</f>
        <v>12494444.67</v>
      </c>
      <c r="E28" s="34"/>
      <c r="F28" s="35"/>
      <c r="G28" s="35"/>
    </row>
    <row r="29" spans="1:8" ht="15" x14ac:dyDescent="0.25">
      <c r="B29" s="18"/>
      <c r="C29" s="18"/>
    </row>
    <row r="30" spans="1:8" ht="15" x14ac:dyDescent="0.25">
      <c r="A30" s="25" t="s">
        <v>110</v>
      </c>
      <c r="B30" s="26" t="s">
        <v>146</v>
      </c>
      <c r="F30"/>
      <c r="G30"/>
    </row>
    <row r="31" spans="1:8" s="128" customFormat="1" ht="12.75" x14ac:dyDescent="0.2">
      <c r="A31" s="126" t="s">
        <v>147</v>
      </c>
      <c r="B31" s="127">
        <f>SUM(B32:B40)</f>
        <v>2629939.6300000004</v>
      </c>
      <c r="E31" s="144"/>
      <c r="F31" s="139"/>
      <c r="G31" s="139"/>
    </row>
    <row r="32" spans="1:8" s="128" customFormat="1" ht="12.75" x14ac:dyDescent="0.2">
      <c r="A32" s="129" t="s">
        <v>121</v>
      </c>
      <c r="B32" s="130">
        <v>413653.44</v>
      </c>
      <c r="D32" s="33"/>
      <c r="E32" s="36"/>
      <c r="F32" s="139"/>
      <c r="G32" s="139"/>
    </row>
    <row r="33" spans="1:7" s="128" customFormat="1" ht="12.75" x14ac:dyDescent="0.2">
      <c r="A33" s="129" t="s">
        <v>122</v>
      </c>
      <c r="B33" s="130">
        <v>382726.08</v>
      </c>
      <c r="D33" s="33"/>
      <c r="E33" s="36"/>
      <c r="F33" s="139"/>
      <c r="G33" s="139"/>
    </row>
    <row r="34" spans="1:7" s="128" customFormat="1" ht="25.5" x14ac:dyDescent="0.2">
      <c r="A34" s="129" t="s">
        <v>123</v>
      </c>
      <c r="B34" s="130">
        <v>404955.12</v>
      </c>
      <c r="D34" s="33"/>
      <c r="E34" s="36"/>
      <c r="F34" s="139"/>
      <c r="G34" s="139"/>
    </row>
    <row r="35" spans="1:7" s="128" customFormat="1" ht="25.5" x14ac:dyDescent="0.2">
      <c r="A35" s="129" t="s">
        <v>124</v>
      </c>
      <c r="B35" s="130">
        <v>50256.959999999999</v>
      </c>
      <c r="D35" s="33"/>
      <c r="E35" s="36"/>
      <c r="F35" s="139"/>
      <c r="G35" s="139"/>
    </row>
    <row r="36" spans="1:7" s="128" customFormat="1" ht="12.75" x14ac:dyDescent="0.2">
      <c r="A36" s="129" t="s">
        <v>125</v>
      </c>
      <c r="B36" s="130">
        <v>15463.68</v>
      </c>
      <c r="D36" s="33"/>
      <c r="E36" s="36"/>
      <c r="F36" s="139"/>
      <c r="G36" s="139"/>
    </row>
    <row r="37" spans="1:7" s="128" customFormat="1" ht="12.75" x14ac:dyDescent="0.2">
      <c r="A37" s="129" t="s">
        <v>126</v>
      </c>
      <c r="B37" s="130">
        <v>109018.08</v>
      </c>
      <c r="D37" s="33"/>
      <c r="E37" s="36"/>
      <c r="F37" s="139"/>
      <c r="G37" s="139"/>
    </row>
    <row r="38" spans="1:7" s="128" customFormat="1" ht="12.75" x14ac:dyDescent="0.2">
      <c r="A38" s="129" t="s">
        <v>127</v>
      </c>
      <c r="B38" s="130">
        <v>1149687.28</v>
      </c>
      <c r="D38" s="33"/>
      <c r="E38" s="36"/>
      <c r="F38" s="139"/>
      <c r="G38" s="139"/>
    </row>
    <row r="39" spans="1:7" s="128" customFormat="1" ht="12.75" x14ac:dyDescent="0.2">
      <c r="A39" s="129" t="s">
        <v>128</v>
      </c>
      <c r="B39" s="130">
        <v>53746.559999999998</v>
      </c>
      <c r="D39" s="33"/>
      <c r="E39" s="36"/>
      <c r="F39" s="139"/>
      <c r="G39" s="139"/>
    </row>
    <row r="40" spans="1:7" s="128" customFormat="1" ht="25.5" x14ac:dyDescent="0.2">
      <c r="A40" s="129" t="s">
        <v>131</v>
      </c>
      <c r="B40" s="130">
        <v>50432.43</v>
      </c>
      <c r="D40" s="33"/>
      <c r="E40" s="36"/>
      <c r="F40" s="139"/>
      <c r="G40" s="139"/>
    </row>
    <row r="41" spans="1:7" s="128" customFormat="1" ht="12.75" x14ac:dyDescent="0.2">
      <c r="A41" s="126" t="s">
        <v>148</v>
      </c>
      <c r="B41" s="127">
        <v>2179264</v>
      </c>
      <c r="D41" s="33"/>
      <c r="E41" s="36"/>
      <c r="F41" s="139"/>
      <c r="G41" s="139"/>
    </row>
    <row r="42" spans="1:7" s="128" customFormat="1" ht="25.5" x14ac:dyDescent="0.2">
      <c r="A42" s="126" t="s">
        <v>101</v>
      </c>
      <c r="B42" s="127">
        <v>384659.04</v>
      </c>
      <c r="D42" s="33"/>
      <c r="E42" s="36"/>
      <c r="F42" s="139"/>
      <c r="G42" s="139"/>
    </row>
    <row r="43" spans="1:7" s="128" customFormat="1" ht="12.75" x14ac:dyDescent="0.2">
      <c r="A43" s="126" t="s">
        <v>130</v>
      </c>
      <c r="B43" s="127">
        <v>317971.92</v>
      </c>
      <c r="D43" s="33"/>
      <c r="E43" s="36"/>
      <c r="F43" s="139"/>
      <c r="G43" s="139"/>
    </row>
    <row r="44" spans="1:7" s="128" customFormat="1" ht="12.75" x14ac:dyDescent="0.2">
      <c r="A44" s="126" t="s">
        <v>336</v>
      </c>
      <c r="B44" s="127">
        <v>65720.639999999999</v>
      </c>
      <c r="D44" s="33"/>
      <c r="E44" s="36"/>
      <c r="F44" s="139"/>
      <c r="G44" s="139"/>
    </row>
    <row r="45" spans="1:7" s="128" customFormat="1" ht="12.75" x14ac:dyDescent="0.2">
      <c r="A45" s="126" t="s">
        <v>337</v>
      </c>
      <c r="B45" s="127">
        <v>0</v>
      </c>
      <c r="D45" s="33"/>
      <c r="E45" s="36"/>
      <c r="F45" s="139"/>
      <c r="G45" s="139"/>
    </row>
    <row r="46" spans="1:7" s="128" customFormat="1" ht="12.75" x14ac:dyDescent="0.2">
      <c r="A46" s="126" t="s">
        <v>338</v>
      </c>
      <c r="B46" s="127">
        <v>586386.13</v>
      </c>
      <c r="D46" s="33"/>
      <c r="E46" s="36"/>
      <c r="F46" s="139"/>
      <c r="G46" s="139"/>
    </row>
    <row r="47" spans="1:7" s="128" customFormat="1" ht="12.75" x14ac:dyDescent="0.2">
      <c r="A47" s="126" t="s">
        <v>104</v>
      </c>
      <c r="B47" s="127">
        <v>74230.880000000005</v>
      </c>
      <c r="D47" s="33"/>
      <c r="E47" s="36"/>
      <c r="F47" s="139"/>
      <c r="G47" s="139"/>
    </row>
    <row r="48" spans="1:7" s="128" customFormat="1" ht="12.75" x14ac:dyDescent="0.2">
      <c r="A48" s="126" t="s">
        <v>339</v>
      </c>
      <c r="B48" s="127">
        <v>688133.76</v>
      </c>
      <c r="D48" s="33"/>
      <c r="E48" s="36"/>
      <c r="F48" s="139"/>
      <c r="G48" s="139"/>
    </row>
    <row r="49" spans="1:7" s="128" customFormat="1" ht="12.75" x14ac:dyDescent="0.2">
      <c r="A49" s="126" t="s">
        <v>340</v>
      </c>
      <c r="B49" s="127">
        <v>163337.57999999999</v>
      </c>
      <c r="D49" s="33"/>
      <c r="E49" s="36"/>
      <c r="F49" s="139"/>
      <c r="G49" s="139"/>
    </row>
    <row r="50" spans="1:7" s="128" customFormat="1" ht="12.75" x14ac:dyDescent="0.2">
      <c r="A50" s="131" t="s">
        <v>341</v>
      </c>
      <c r="B50" s="127">
        <v>0</v>
      </c>
      <c r="D50" s="33"/>
      <c r="E50" s="36"/>
      <c r="F50" s="139"/>
      <c r="G50" s="139"/>
    </row>
    <row r="51" spans="1:7" s="128" customFormat="1" ht="12.75" x14ac:dyDescent="0.2">
      <c r="A51" s="126" t="s">
        <v>371</v>
      </c>
      <c r="B51" s="127">
        <v>132104.03</v>
      </c>
      <c r="D51" s="33"/>
      <c r="E51" s="36"/>
      <c r="F51" s="139"/>
      <c r="G51" s="139"/>
    </row>
    <row r="52" spans="1:7" s="128" customFormat="1" ht="12.75" x14ac:dyDescent="0.2">
      <c r="A52" s="131" t="s">
        <v>343</v>
      </c>
      <c r="B52" s="132">
        <v>0</v>
      </c>
      <c r="D52" s="33"/>
      <c r="E52" s="36"/>
      <c r="F52" s="139"/>
      <c r="G52" s="139"/>
    </row>
    <row r="53" spans="1:7" s="128" customFormat="1" ht="25.5" x14ac:dyDescent="0.25">
      <c r="A53" s="126" t="s">
        <v>346</v>
      </c>
      <c r="B53" s="127">
        <v>1688082.67</v>
      </c>
      <c r="D53" s="33"/>
      <c r="E53" s="36"/>
    </row>
    <row r="54" spans="1:7" s="128" customFormat="1" ht="12.75" x14ac:dyDescent="0.2">
      <c r="A54" s="133" t="s">
        <v>134</v>
      </c>
      <c r="B54" s="130">
        <v>48853.74</v>
      </c>
      <c r="D54" s="33"/>
      <c r="E54" s="36"/>
      <c r="G54" s="139"/>
    </row>
    <row r="55" spans="1:7" s="128" customFormat="1" ht="12.75" x14ac:dyDescent="0.2">
      <c r="A55" s="133" t="s">
        <v>181</v>
      </c>
      <c r="B55" s="130">
        <v>83699.42</v>
      </c>
      <c r="E55" s="142"/>
      <c r="G55" s="139"/>
    </row>
    <row r="56" spans="1:7" s="128" customFormat="1" ht="12.75" x14ac:dyDescent="0.2">
      <c r="A56" s="126" t="s">
        <v>344</v>
      </c>
      <c r="B56" s="127">
        <v>3659486.87</v>
      </c>
      <c r="D56" s="33"/>
      <c r="E56" s="36"/>
      <c r="G56" s="139"/>
    </row>
    <row r="57" spans="1:7" s="128" customFormat="1" ht="12.75" x14ac:dyDescent="0.2">
      <c r="A57" s="133" t="s">
        <v>135</v>
      </c>
      <c r="B57" s="130">
        <v>100461.66</v>
      </c>
      <c r="E57" s="36"/>
      <c r="G57" s="139"/>
    </row>
    <row r="58" spans="1:7" s="128" customFormat="1" ht="12.75" x14ac:dyDescent="0.2">
      <c r="A58" s="126" t="s">
        <v>345</v>
      </c>
      <c r="B58" s="127">
        <v>246503.15</v>
      </c>
      <c r="D58" s="33"/>
      <c r="E58" s="36"/>
      <c r="F58" s="139"/>
      <c r="G58" s="139"/>
    </row>
    <row r="59" spans="1:7" s="128" customFormat="1" ht="12.75" x14ac:dyDescent="0.2">
      <c r="A59" s="131" t="s">
        <v>107</v>
      </c>
      <c r="B59" s="132">
        <v>0</v>
      </c>
      <c r="D59" s="33"/>
      <c r="E59" s="36"/>
      <c r="F59" s="139"/>
      <c r="G59" s="139"/>
    </row>
    <row r="60" spans="1:7" s="128" customFormat="1" ht="12.75" x14ac:dyDescent="0.2">
      <c r="A60" s="126" t="s">
        <v>108</v>
      </c>
      <c r="B60" s="127">
        <v>0</v>
      </c>
      <c r="D60" s="33"/>
      <c r="E60" s="36"/>
      <c r="G60" s="139"/>
    </row>
    <row r="61" spans="1:7" s="128" customFormat="1" ht="12.75" x14ac:dyDescent="0.2">
      <c r="A61" s="131" t="s">
        <v>109</v>
      </c>
      <c r="B61" s="127">
        <v>0</v>
      </c>
      <c r="D61" s="33"/>
      <c r="E61" s="142"/>
      <c r="F61" s="139"/>
      <c r="G61" s="139"/>
    </row>
    <row r="62" spans="1:7" s="128" customFormat="1" ht="25.5" x14ac:dyDescent="0.2">
      <c r="A62" s="126" t="s">
        <v>185</v>
      </c>
      <c r="B62" s="134">
        <v>0</v>
      </c>
      <c r="D62" s="33"/>
      <c r="E62" s="142"/>
      <c r="F62" s="139"/>
      <c r="G62" s="139"/>
    </row>
    <row r="63" spans="1:7" ht="15" x14ac:dyDescent="0.25">
      <c r="A63" s="17" t="s">
        <v>149</v>
      </c>
      <c r="B63" s="27">
        <f>B31+B41+B42+B43+B46+B44+B45+B47+B49+B48+B51+B58+B53+B50+B56+B52+B59+B60+B61+B62</f>
        <v>12815820.300000001</v>
      </c>
      <c r="D63" s="33"/>
      <c r="E63" s="33"/>
      <c r="F63"/>
    </row>
    <row r="64" spans="1:7" ht="4.5" customHeight="1" x14ac:dyDescent="0.25">
      <c r="B64" s="2"/>
      <c r="D64"/>
      <c r="E64" s="40"/>
      <c r="F64" s="41"/>
    </row>
    <row r="65" spans="1:6" ht="15" x14ac:dyDescent="0.25">
      <c r="A65" s="17" t="s">
        <v>137</v>
      </c>
      <c r="B65" s="27">
        <f>C28-B63</f>
        <v>-321375.63000000082</v>
      </c>
      <c r="D65"/>
      <c r="E65" s="40"/>
      <c r="F65" s="41"/>
    </row>
  </sheetData>
  <mergeCells count="4">
    <mergeCell ref="A1:C1"/>
    <mergeCell ref="A3:C3"/>
    <mergeCell ref="A5:A6"/>
    <mergeCell ref="B5:C5"/>
  </mergeCells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scale="80" orientation="portrait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zoomScaleNormal="100" workbookViewId="0">
      <pane ySplit="3" topLeftCell="A4" activePane="bottomLeft" state="frozen"/>
      <selection sqref="A1:C1"/>
      <selection pane="bottomLeft" sqref="A1:C1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155" t="s">
        <v>97</v>
      </c>
      <c r="B1" s="155"/>
      <c r="C1" s="155"/>
      <c r="D1" s="16"/>
      <c r="E1" s="21"/>
      <c r="F1" s="21"/>
    </row>
    <row r="2" spans="1:8" ht="6.75" customHeight="1" thickBot="1" x14ac:dyDescent="0.3"/>
    <row r="3" spans="1:8" ht="24.75" customHeight="1" thickBot="1" x14ac:dyDescent="0.3">
      <c r="A3" s="159" t="s">
        <v>63</v>
      </c>
      <c r="B3" s="159"/>
      <c r="C3" s="159"/>
      <c r="D3" s="23"/>
      <c r="E3" s="1" t="s">
        <v>91</v>
      </c>
      <c r="F3" s="20"/>
    </row>
    <row r="4" spans="1:8" ht="6" customHeight="1" x14ac:dyDescent="0.25"/>
    <row r="5" spans="1:8" x14ac:dyDescent="0.25">
      <c r="A5" s="153" t="s">
        <v>110</v>
      </c>
      <c r="B5" s="157" t="s">
        <v>145</v>
      </c>
      <c r="C5" s="158"/>
      <c r="E5" s="5"/>
      <c r="F5" s="6"/>
    </row>
    <row r="6" spans="1:8" x14ac:dyDescent="0.25">
      <c r="A6" s="154"/>
      <c r="B6" s="25" t="s">
        <v>98</v>
      </c>
      <c r="C6" s="25" t="s">
        <v>99</v>
      </c>
      <c r="E6" s="5"/>
      <c r="F6" s="6"/>
    </row>
    <row r="7" spans="1:8" s="128" customFormat="1" ht="12.75" x14ac:dyDescent="0.2">
      <c r="A7" s="126" t="s">
        <v>139</v>
      </c>
      <c r="B7" s="127">
        <v>924366.48</v>
      </c>
      <c r="C7" s="135">
        <v>898649.34</v>
      </c>
      <c r="E7" s="33"/>
      <c r="F7" s="36"/>
      <c r="G7" s="36"/>
      <c r="H7" s="139"/>
    </row>
    <row r="8" spans="1:8" s="128" customFormat="1" ht="25.5" x14ac:dyDescent="0.2">
      <c r="A8" s="126" t="s">
        <v>113</v>
      </c>
      <c r="B8" s="127">
        <v>56336.94</v>
      </c>
      <c r="C8" s="135">
        <v>53672.83</v>
      </c>
      <c r="E8" s="33"/>
      <c r="F8" s="33"/>
      <c r="G8" s="33"/>
      <c r="H8" s="139"/>
    </row>
    <row r="9" spans="1:8" s="128" customFormat="1" ht="12.75" x14ac:dyDescent="0.25">
      <c r="A9" s="126" t="s">
        <v>140</v>
      </c>
      <c r="B9" s="135">
        <v>451294.56</v>
      </c>
      <c r="C9" s="135">
        <v>439077.55</v>
      </c>
      <c r="E9" s="33"/>
      <c r="F9" s="36"/>
      <c r="G9" s="36"/>
    </row>
    <row r="10" spans="1:8" s="128" customFormat="1" ht="25.5" x14ac:dyDescent="0.2">
      <c r="A10" s="126" t="s">
        <v>129</v>
      </c>
      <c r="B10" s="127">
        <v>142099.01999999999</v>
      </c>
      <c r="C10" s="135">
        <v>138030.1</v>
      </c>
      <c r="E10" s="33"/>
      <c r="F10" s="36"/>
      <c r="G10" s="36"/>
      <c r="H10" s="139"/>
    </row>
    <row r="11" spans="1:8" s="128" customFormat="1" ht="12.75" x14ac:dyDescent="0.2">
      <c r="A11" s="126" t="s">
        <v>111</v>
      </c>
      <c r="B11" s="127">
        <v>117465.18</v>
      </c>
      <c r="C11" s="135">
        <v>114145.52</v>
      </c>
      <c r="E11" s="33"/>
      <c r="F11" s="36"/>
      <c r="G11" s="36"/>
      <c r="H11" s="139"/>
    </row>
    <row r="12" spans="1:8" s="128" customFormat="1" ht="12.75" x14ac:dyDescent="0.2">
      <c r="A12" s="126" t="s">
        <v>102</v>
      </c>
      <c r="B12" s="127">
        <v>24280.68</v>
      </c>
      <c r="C12" s="135">
        <v>23634.1</v>
      </c>
      <c r="E12" s="33"/>
      <c r="F12" s="36"/>
      <c r="G12" s="36"/>
      <c r="H12" s="139"/>
    </row>
    <row r="13" spans="1:8" s="128" customFormat="1" ht="12.75" x14ac:dyDescent="0.2">
      <c r="A13" s="126" t="s">
        <v>103</v>
      </c>
      <c r="B13" s="127">
        <v>0</v>
      </c>
      <c r="C13" s="135">
        <v>0</v>
      </c>
      <c r="E13" s="33"/>
      <c r="F13" s="33"/>
      <c r="G13" s="33"/>
      <c r="H13" s="139"/>
    </row>
    <row r="14" spans="1:8" s="128" customFormat="1" ht="12.75" x14ac:dyDescent="0.2">
      <c r="A14" s="126" t="s">
        <v>112</v>
      </c>
      <c r="B14" s="127">
        <v>203558.82</v>
      </c>
      <c r="C14" s="135">
        <v>195654.58</v>
      </c>
      <c r="E14" s="33"/>
      <c r="F14" s="36"/>
      <c r="G14" s="36"/>
      <c r="H14" s="139"/>
    </row>
    <row r="15" spans="1:8" s="128" customFormat="1" ht="12.75" x14ac:dyDescent="0.25">
      <c r="A15" s="126" t="s">
        <v>141</v>
      </c>
      <c r="B15" s="135">
        <v>2400</v>
      </c>
      <c r="C15" s="135">
        <v>2400</v>
      </c>
      <c r="E15" s="33"/>
      <c r="F15" s="36"/>
      <c r="G15" s="36"/>
    </row>
    <row r="16" spans="1:8" s="128" customFormat="1" ht="12.75" x14ac:dyDescent="0.25">
      <c r="A16" s="126" t="s">
        <v>114</v>
      </c>
      <c r="B16" s="135">
        <v>254210.4</v>
      </c>
      <c r="C16" s="135">
        <v>246126.36</v>
      </c>
      <c r="E16" s="33"/>
      <c r="F16" s="36"/>
      <c r="G16" s="36"/>
    </row>
    <row r="17" spans="1:8" s="128" customFormat="1" ht="12.75" x14ac:dyDescent="0.25">
      <c r="A17" s="126" t="s">
        <v>142</v>
      </c>
      <c r="B17" s="135">
        <v>60339.42</v>
      </c>
      <c r="C17" s="135">
        <v>58412.87</v>
      </c>
      <c r="E17" s="33"/>
      <c r="F17" s="46"/>
      <c r="G17" s="46"/>
    </row>
    <row r="18" spans="1:8" s="128" customFormat="1" ht="12.75" x14ac:dyDescent="0.2">
      <c r="A18" s="126" t="s">
        <v>115</v>
      </c>
      <c r="B18" s="127">
        <v>0</v>
      </c>
      <c r="C18" s="135">
        <v>0</v>
      </c>
      <c r="E18" s="33"/>
      <c r="F18" s="33"/>
      <c r="G18" s="33"/>
      <c r="H18" s="139"/>
    </row>
    <row r="19" spans="1:8" s="128" customFormat="1" ht="12.75" x14ac:dyDescent="0.25">
      <c r="A19" s="126" t="s">
        <v>372</v>
      </c>
      <c r="B19" s="135">
        <v>27843.26</v>
      </c>
      <c r="C19" s="135">
        <v>27770.6</v>
      </c>
      <c r="E19" s="33"/>
      <c r="F19" s="36"/>
      <c r="G19" s="36"/>
    </row>
    <row r="20" spans="1:8" s="128" customFormat="1" ht="12.75" x14ac:dyDescent="0.25">
      <c r="A20" s="126" t="s">
        <v>143</v>
      </c>
      <c r="B20" s="127">
        <v>0</v>
      </c>
      <c r="C20" s="135">
        <v>0</v>
      </c>
      <c r="E20" s="33"/>
      <c r="F20" s="33"/>
      <c r="G20" s="33"/>
    </row>
    <row r="21" spans="1:8" s="128" customFormat="1" ht="25.5" x14ac:dyDescent="0.25">
      <c r="A21" s="126" t="s">
        <v>116</v>
      </c>
      <c r="B21" s="127">
        <v>641285.41</v>
      </c>
      <c r="C21" s="135">
        <v>654757.06999999995</v>
      </c>
      <c r="E21" s="33"/>
      <c r="F21" s="33"/>
      <c r="G21" s="33"/>
    </row>
    <row r="22" spans="1:8" s="128" customFormat="1" ht="25.5" x14ac:dyDescent="0.25">
      <c r="A22" s="126" t="s">
        <v>117</v>
      </c>
      <c r="B22" s="127">
        <v>2397218.04</v>
      </c>
      <c r="C22" s="135">
        <v>2282805.38</v>
      </c>
      <c r="E22" s="33"/>
      <c r="F22" s="33"/>
      <c r="G22" s="33"/>
    </row>
    <row r="23" spans="1:8" s="128" customFormat="1" ht="12.75" x14ac:dyDescent="0.25">
      <c r="A23" s="126" t="s">
        <v>118</v>
      </c>
      <c r="B23" s="135">
        <v>43559.76</v>
      </c>
      <c r="C23" s="135">
        <v>42385.72</v>
      </c>
      <c r="E23" s="33"/>
      <c r="F23" s="46"/>
      <c r="G23" s="46"/>
    </row>
    <row r="24" spans="1:8" s="128" customFormat="1" ht="12.75" x14ac:dyDescent="0.2">
      <c r="A24" s="126" t="s">
        <v>119</v>
      </c>
      <c r="B24" s="127">
        <v>90518.97</v>
      </c>
      <c r="C24" s="135">
        <v>82984.639999999999</v>
      </c>
      <c r="E24" s="33"/>
      <c r="F24" s="46"/>
      <c r="G24" s="46"/>
      <c r="H24" s="139"/>
    </row>
    <row r="25" spans="1:8" s="128" customFormat="1" ht="12.75" x14ac:dyDescent="0.25">
      <c r="A25" s="126" t="s">
        <v>120</v>
      </c>
      <c r="B25" s="135">
        <v>0</v>
      </c>
      <c r="C25" s="135">
        <v>0</v>
      </c>
      <c r="E25" s="33"/>
      <c r="F25" s="33"/>
      <c r="G25" s="46"/>
    </row>
    <row r="26" spans="1:8" s="128" customFormat="1" ht="12.75" x14ac:dyDescent="0.2">
      <c r="A26" s="126" t="s">
        <v>180</v>
      </c>
      <c r="B26" s="127">
        <v>0</v>
      </c>
      <c r="C26" s="135">
        <v>0</v>
      </c>
      <c r="E26" s="33"/>
      <c r="F26" s="140"/>
      <c r="G26" s="140"/>
      <c r="H26" s="139"/>
    </row>
    <row r="27" spans="1:8" s="128" customFormat="1" ht="12.75" x14ac:dyDescent="0.2">
      <c r="A27" s="126" t="s">
        <v>100</v>
      </c>
      <c r="B27" s="127">
        <v>0</v>
      </c>
      <c r="C27" s="135">
        <v>0</v>
      </c>
      <c r="E27" s="33"/>
      <c r="F27" s="141"/>
      <c r="G27" s="141"/>
      <c r="H27" s="139"/>
    </row>
    <row r="28" spans="1:8" x14ac:dyDescent="0.25">
      <c r="A28" s="17" t="s">
        <v>144</v>
      </c>
      <c r="B28" s="28">
        <f>SUM(B7:B27)</f>
        <v>5436776.9399999995</v>
      </c>
      <c r="C28" s="28">
        <f>SUM(C7:C27)</f>
        <v>5260506.66</v>
      </c>
      <c r="E28" s="34"/>
      <c r="F28" s="47"/>
      <c r="G28" s="47"/>
    </row>
    <row r="29" spans="1:8" ht="15" x14ac:dyDescent="0.25">
      <c r="B29" s="18"/>
      <c r="C29" s="18"/>
    </row>
    <row r="30" spans="1:8" x14ac:dyDescent="0.25">
      <c r="A30" s="25" t="s">
        <v>110</v>
      </c>
      <c r="B30" s="26" t="s">
        <v>146</v>
      </c>
    </row>
    <row r="31" spans="1:8" s="128" customFormat="1" ht="12.75" x14ac:dyDescent="0.2">
      <c r="A31" s="126" t="s">
        <v>147</v>
      </c>
      <c r="B31" s="127">
        <f>SUM(B32:B40)</f>
        <v>938686.03000000014</v>
      </c>
      <c r="E31" s="33"/>
      <c r="F31" s="138"/>
      <c r="G31" s="139"/>
      <c r="H31" s="139"/>
    </row>
    <row r="32" spans="1:8" s="128" customFormat="1" ht="12.75" x14ac:dyDescent="0.2">
      <c r="A32" s="129" t="s">
        <v>121</v>
      </c>
      <c r="B32" s="130">
        <v>152821.68</v>
      </c>
      <c r="E32" s="33"/>
      <c r="F32" s="46"/>
      <c r="G32" s="139"/>
      <c r="H32" s="139"/>
    </row>
    <row r="33" spans="1:8" s="128" customFormat="1" ht="12.75" x14ac:dyDescent="0.2">
      <c r="A33" s="129" t="s">
        <v>122</v>
      </c>
      <c r="B33" s="130">
        <v>141395.76</v>
      </c>
      <c r="E33" s="33"/>
      <c r="F33" s="36"/>
      <c r="G33" s="139"/>
      <c r="H33" s="139"/>
    </row>
    <row r="34" spans="1:8" s="128" customFormat="1" ht="25.5" x14ac:dyDescent="0.2">
      <c r="A34" s="129" t="s">
        <v>123</v>
      </c>
      <c r="B34" s="130">
        <v>149608.14000000001</v>
      </c>
      <c r="E34" s="33"/>
      <c r="F34" s="33"/>
      <c r="G34" s="139"/>
      <c r="H34" s="139"/>
    </row>
    <row r="35" spans="1:8" s="128" customFormat="1" ht="25.5" x14ac:dyDescent="0.2">
      <c r="A35" s="129" t="s">
        <v>124</v>
      </c>
      <c r="B35" s="130">
        <v>18567.12</v>
      </c>
      <c r="E35" s="33"/>
      <c r="F35" s="33"/>
      <c r="G35" s="139"/>
      <c r="H35" s="139"/>
    </row>
    <row r="36" spans="1:8" s="128" customFormat="1" ht="12.75" x14ac:dyDescent="0.2">
      <c r="A36" s="129" t="s">
        <v>125</v>
      </c>
      <c r="B36" s="130">
        <v>5712.96</v>
      </c>
      <c r="E36" s="33"/>
      <c r="F36" s="36"/>
      <c r="G36" s="139"/>
      <c r="H36" s="139"/>
    </row>
    <row r="37" spans="1:8" s="128" customFormat="1" ht="12.75" x14ac:dyDescent="0.2">
      <c r="A37" s="129" t="s">
        <v>126</v>
      </c>
      <c r="B37" s="130">
        <v>40881.78</v>
      </c>
      <c r="E37" s="33"/>
      <c r="F37" s="36"/>
      <c r="G37" s="139"/>
      <c r="H37" s="139"/>
    </row>
    <row r="38" spans="1:8" s="128" customFormat="1" ht="12.75" x14ac:dyDescent="0.2">
      <c r="A38" s="129" t="s">
        <v>127</v>
      </c>
      <c r="B38" s="130">
        <v>371588.01</v>
      </c>
      <c r="E38" s="33"/>
      <c r="F38" s="36"/>
      <c r="G38" s="139"/>
      <c r="H38" s="139"/>
    </row>
    <row r="39" spans="1:8" s="128" customFormat="1" ht="12.75" x14ac:dyDescent="0.2">
      <c r="A39" s="129" t="s">
        <v>128</v>
      </c>
      <c r="B39" s="130">
        <v>49907.519999999997</v>
      </c>
      <c r="E39" s="33"/>
      <c r="F39" s="36"/>
      <c r="G39" s="139"/>
      <c r="H39" s="139"/>
    </row>
    <row r="40" spans="1:8" s="128" customFormat="1" ht="25.5" x14ac:dyDescent="0.2">
      <c r="A40" s="129" t="s">
        <v>131</v>
      </c>
      <c r="B40" s="130">
        <v>8203.06</v>
      </c>
      <c r="E40" s="33"/>
      <c r="F40" s="46"/>
      <c r="G40" s="139"/>
      <c r="H40" s="139"/>
    </row>
    <row r="41" spans="1:8" s="128" customFormat="1" ht="12.75" x14ac:dyDescent="0.2">
      <c r="A41" s="126" t="s">
        <v>148</v>
      </c>
      <c r="B41" s="127">
        <v>179721</v>
      </c>
      <c r="E41" s="33"/>
      <c r="F41" s="36"/>
      <c r="G41" s="139"/>
      <c r="H41" s="139"/>
    </row>
    <row r="42" spans="1:8" s="128" customFormat="1" ht="25.5" x14ac:dyDescent="0.2">
      <c r="A42" s="126" t="s">
        <v>101</v>
      </c>
      <c r="B42" s="127">
        <v>142109.88</v>
      </c>
      <c r="E42" s="33"/>
      <c r="F42" s="46"/>
      <c r="G42" s="139"/>
      <c r="H42" s="139"/>
    </row>
    <row r="43" spans="1:8" s="128" customFormat="1" ht="12.75" x14ac:dyDescent="0.2">
      <c r="A43" s="126" t="s">
        <v>130</v>
      </c>
      <c r="B43" s="127">
        <v>117472.74</v>
      </c>
      <c r="E43" s="33"/>
      <c r="F43" s="46"/>
      <c r="G43" s="139"/>
      <c r="H43" s="139"/>
    </row>
    <row r="44" spans="1:8" s="128" customFormat="1" ht="12.75" x14ac:dyDescent="0.2">
      <c r="A44" s="126" t="s">
        <v>336</v>
      </c>
      <c r="B44" s="127">
        <v>24280.080000000002</v>
      </c>
      <c r="E44" s="33"/>
      <c r="F44" s="46"/>
      <c r="G44" s="139"/>
      <c r="H44" s="139"/>
    </row>
    <row r="45" spans="1:8" s="128" customFormat="1" ht="12.75" x14ac:dyDescent="0.2">
      <c r="A45" s="126" t="s">
        <v>337</v>
      </c>
      <c r="B45" s="127">
        <v>0</v>
      </c>
      <c r="E45" s="33"/>
      <c r="F45" s="33"/>
      <c r="G45" s="139"/>
      <c r="H45" s="139"/>
    </row>
    <row r="46" spans="1:8" s="128" customFormat="1" ht="12.75" x14ac:dyDescent="0.2">
      <c r="A46" s="126" t="s">
        <v>338</v>
      </c>
      <c r="B46" s="127">
        <v>195462.05</v>
      </c>
      <c r="E46" s="33"/>
      <c r="F46" s="36"/>
      <c r="G46" s="139"/>
      <c r="H46" s="139"/>
    </row>
    <row r="47" spans="1:8" s="128" customFormat="1" ht="12.75" x14ac:dyDescent="0.2">
      <c r="A47" s="126" t="s">
        <v>104</v>
      </c>
      <c r="B47" s="127">
        <v>32099.84</v>
      </c>
      <c r="E47" s="33"/>
      <c r="F47" s="36"/>
      <c r="G47" s="139"/>
      <c r="H47" s="139"/>
    </row>
    <row r="48" spans="1:8" s="128" customFormat="1" ht="12.75" x14ac:dyDescent="0.2">
      <c r="A48" s="126" t="s">
        <v>339</v>
      </c>
      <c r="B48" s="127">
        <v>254226.72</v>
      </c>
      <c r="E48" s="33"/>
      <c r="F48" s="46"/>
      <c r="G48" s="139"/>
      <c r="H48" s="139"/>
    </row>
    <row r="49" spans="1:8" s="128" customFormat="1" ht="12.75" x14ac:dyDescent="0.2">
      <c r="A49" s="126" t="s">
        <v>340</v>
      </c>
      <c r="B49" s="127">
        <v>60339.42</v>
      </c>
      <c r="E49" s="33"/>
      <c r="F49" s="36"/>
      <c r="G49" s="139"/>
      <c r="H49" s="139"/>
    </row>
    <row r="50" spans="1:8" s="128" customFormat="1" ht="12.75" x14ac:dyDescent="0.2">
      <c r="A50" s="131" t="s">
        <v>341</v>
      </c>
      <c r="B50" s="127">
        <v>0</v>
      </c>
      <c r="E50" s="33"/>
      <c r="F50" s="33"/>
      <c r="G50" s="139"/>
      <c r="H50" s="139"/>
    </row>
    <row r="51" spans="1:8" s="128" customFormat="1" ht="12.75" x14ac:dyDescent="0.2">
      <c r="A51" s="126" t="s">
        <v>371</v>
      </c>
      <c r="B51" s="127">
        <v>26968.2</v>
      </c>
      <c r="E51" s="33"/>
      <c r="F51" s="33"/>
      <c r="G51" s="139"/>
      <c r="H51" s="139"/>
    </row>
    <row r="52" spans="1:8" s="128" customFormat="1" ht="12.75" x14ac:dyDescent="0.2">
      <c r="A52" s="131" t="s">
        <v>343</v>
      </c>
      <c r="B52" s="132">
        <v>0</v>
      </c>
      <c r="E52" s="33"/>
      <c r="F52" s="33"/>
      <c r="G52" s="139"/>
      <c r="H52" s="139"/>
    </row>
    <row r="53" spans="1:8" s="128" customFormat="1" ht="25.5" x14ac:dyDescent="0.2">
      <c r="A53" s="126" t="s">
        <v>346</v>
      </c>
      <c r="B53" s="127">
        <v>733329.16</v>
      </c>
      <c r="E53" s="33"/>
      <c r="F53" s="33"/>
      <c r="G53" s="139"/>
      <c r="H53" s="139"/>
    </row>
    <row r="54" spans="1:8" s="128" customFormat="1" ht="12.75" x14ac:dyDescent="0.25">
      <c r="A54" s="133" t="s">
        <v>134</v>
      </c>
      <c r="B54" s="130">
        <v>11740.2</v>
      </c>
      <c r="E54" s="33"/>
      <c r="F54" s="33"/>
    </row>
    <row r="55" spans="1:8" s="128" customFormat="1" ht="12.75" x14ac:dyDescent="0.2">
      <c r="A55" s="133" t="s">
        <v>181</v>
      </c>
      <c r="B55" s="130">
        <v>20251.2</v>
      </c>
      <c r="F55" s="140"/>
      <c r="H55" s="139"/>
    </row>
    <row r="56" spans="1:8" s="128" customFormat="1" ht="12.75" x14ac:dyDescent="0.2">
      <c r="A56" s="126" t="s">
        <v>344</v>
      </c>
      <c r="B56" s="127">
        <v>2348644.1800000002</v>
      </c>
      <c r="E56" s="33"/>
      <c r="F56" s="33"/>
      <c r="H56" s="139"/>
    </row>
    <row r="57" spans="1:8" s="128" customFormat="1" ht="12.75" x14ac:dyDescent="0.2">
      <c r="A57" s="133" t="s">
        <v>135</v>
      </c>
      <c r="B57" s="130">
        <v>24345.54</v>
      </c>
      <c r="F57" s="33"/>
      <c r="H57" s="139"/>
    </row>
    <row r="58" spans="1:8" s="128" customFormat="1" ht="12.75" x14ac:dyDescent="0.2">
      <c r="A58" s="126" t="s">
        <v>345</v>
      </c>
      <c r="B58" s="127">
        <v>32562.12</v>
      </c>
      <c r="E58" s="33"/>
      <c r="F58" s="33"/>
      <c r="G58" s="139"/>
      <c r="H58" s="139"/>
    </row>
    <row r="59" spans="1:8" s="128" customFormat="1" ht="12.75" x14ac:dyDescent="0.2">
      <c r="A59" s="131" t="s">
        <v>107</v>
      </c>
      <c r="B59" s="132">
        <v>0</v>
      </c>
      <c r="E59" s="33"/>
      <c r="F59" s="33"/>
      <c r="G59" s="139"/>
      <c r="H59" s="139"/>
    </row>
    <row r="60" spans="1:8" s="128" customFormat="1" ht="12.75" x14ac:dyDescent="0.2">
      <c r="A60" s="126" t="s">
        <v>108</v>
      </c>
      <c r="B60" s="127">
        <v>0</v>
      </c>
      <c r="E60" s="33"/>
      <c r="F60" s="33"/>
      <c r="H60" s="139"/>
    </row>
    <row r="61" spans="1:8" s="128" customFormat="1" ht="12.75" x14ac:dyDescent="0.2">
      <c r="A61" s="131" t="s">
        <v>109</v>
      </c>
      <c r="B61" s="127">
        <v>0</v>
      </c>
      <c r="E61" s="33"/>
      <c r="F61" s="141"/>
      <c r="G61" s="139"/>
      <c r="H61" s="139"/>
    </row>
    <row r="62" spans="1:8" s="128" customFormat="1" ht="25.5" x14ac:dyDescent="0.2">
      <c r="A62" s="126" t="s">
        <v>185</v>
      </c>
      <c r="B62" s="134">
        <v>0</v>
      </c>
      <c r="E62" s="33"/>
      <c r="F62" s="33"/>
      <c r="G62" s="139"/>
      <c r="H62" s="139"/>
    </row>
    <row r="63" spans="1:8" x14ac:dyDescent="0.25">
      <c r="A63" s="17" t="s">
        <v>149</v>
      </c>
      <c r="B63" s="27">
        <f>B31+B41+B42+B43+B46+B44+B45+B47+B49+B48+B51+B58+B53+B50+B56+B52+B59+B60+B61+B62</f>
        <v>5085901.42</v>
      </c>
      <c r="E63" s="40"/>
      <c r="F63" s="48"/>
    </row>
    <row r="64" spans="1:8" ht="4.5" customHeight="1" x14ac:dyDescent="0.25">
      <c r="B64" s="2"/>
      <c r="E64" s="40"/>
      <c r="F64" s="48"/>
    </row>
    <row r="65" spans="1:2" x14ac:dyDescent="0.25">
      <c r="A65" s="17" t="s">
        <v>137</v>
      </c>
      <c r="B65" s="27">
        <f>C28-B63</f>
        <v>174605.24000000022</v>
      </c>
    </row>
  </sheetData>
  <mergeCells count="4">
    <mergeCell ref="A1:C1"/>
    <mergeCell ref="A3:C3"/>
    <mergeCell ref="A5:A6"/>
    <mergeCell ref="B5:C5"/>
  </mergeCells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scale="80" orientation="portrait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zoomScaleNormal="100" workbookViewId="0">
      <pane ySplit="3" topLeftCell="A4" activePane="bottomLeft" state="frozen"/>
      <selection sqref="A1:C1"/>
      <selection pane="bottomLeft" sqref="A1:C1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155" t="s">
        <v>97</v>
      </c>
      <c r="B1" s="155"/>
      <c r="C1" s="155"/>
      <c r="D1" s="16"/>
      <c r="E1" s="21"/>
      <c r="F1" s="21"/>
    </row>
    <row r="2" spans="1:8" ht="6.75" customHeight="1" thickBot="1" x14ac:dyDescent="0.3"/>
    <row r="3" spans="1:8" ht="24.75" customHeight="1" thickBot="1" x14ac:dyDescent="0.3">
      <c r="A3" s="159" t="s">
        <v>64</v>
      </c>
      <c r="B3" s="159"/>
      <c r="C3" s="159"/>
      <c r="D3" s="23"/>
      <c r="E3" s="1" t="s">
        <v>91</v>
      </c>
      <c r="F3" s="20"/>
    </row>
    <row r="4" spans="1:8" ht="6" customHeight="1" x14ac:dyDescent="0.25"/>
    <row r="5" spans="1:8" x14ac:dyDescent="0.25">
      <c r="A5" s="153" t="s">
        <v>110</v>
      </c>
      <c r="B5" s="157" t="s">
        <v>145</v>
      </c>
      <c r="C5" s="158"/>
      <c r="E5" s="5"/>
      <c r="F5" s="6"/>
    </row>
    <row r="6" spans="1:8" x14ac:dyDescent="0.25">
      <c r="A6" s="154"/>
      <c r="B6" s="25" t="s">
        <v>98</v>
      </c>
      <c r="C6" s="25" t="s">
        <v>99</v>
      </c>
      <c r="E6" s="5"/>
      <c r="F6" s="6"/>
    </row>
    <row r="7" spans="1:8" s="128" customFormat="1" ht="12.75" x14ac:dyDescent="0.2">
      <c r="A7" s="126" t="s">
        <v>139</v>
      </c>
      <c r="B7" s="127">
        <v>3371438.28</v>
      </c>
      <c r="C7" s="135">
        <v>3342940.79</v>
      </c>
      <c r="E7" s="33"/>
      <c r="F7" s="36"/>
      <c r="G7" s="139"/>
      <c r="H7" s="139"/>
    </row>
    <row r="8" spans="1:8" s="128" customFormat="1" ht="25.5" x14ac:dyDescent="0.2">
      <c r="A8" s="126" t="s">
        <v>113</v>
      </c>
      <c r="B8" s="127">
        <v>216314.36</v>
      </c>
      <c r="C8" s="135">
        <v>208437.6</v>
      </c>
      <c r="E8" s="33"/>
      <c r="F8" s="33"/>
      <c r="G8" s="33"/>
      <c r="H8" s="139"/>
    </row>
    <row r="9" spans="1:8" s="128" customFormat="1" ht="12.75" x14ac:dyDescent="0.25">
      <c r="A9" s="126" t="s">
        <v>140</v>
      </c>
      <c r="B9" s="135">
        <v>1646007.01</v>
      </c>
      <c r="C9" s="135">
        <v>1636173.96</v>
      </c>
      <c r="E9" s="33"/>
      <c r="F9" s="36"/>
      <c r="G9" s="36"/>
    </row>
    <row r="10" spans="1:8" s="128" customFormat="1" ht="25.5" x14ac:dyDescent="0.2">
      <c r="A10" s="126" t="s">
        <v>129</v>
      </c>
      <c r="B10" s="127">
        <v>518282.34</v>
      </c>
      <c r="C10" s="135">
        <v>513152.24</v>
      </c>
      <c r="E10" s="33"/>
      <c r="F10" s="36"/>
      <c r="G10" s="36"/>
      <c r="H10" s="139"/>
    </row>
    <row r="11" spans="1:8" s="128" customFormat="1" ht="12.75" x14ac:dyDescent="0.2">
      <c r="A11" s="126" t="s">
        <v>111</v>
      </c>
      <c r="B11" s="127">
        <v>428430.47</v>
      </c>
      <c r="C11" s="135">
        <v>424432.67</v>
      </c>
      <c r="E11" s="33"/>
      <c r="F11" s="36"/>
      <c r="G11" s="36"/>
      <c r="H11" s="139"/>
    </row>
    <row r="12" spans="1:8" s="128" customFormat="1" ht="12.75" x14ac:dyDescent="0.2">
      <c r="A12" s="126" t="s">
        <v>102</v>
      </c>
      <c r="B12" s="127">
        <v>88548.72</v>
      </c>
      <c r="C12" s="135">
        <v>88237.42</v>
      </c>
      <c r="E12" s="33"/>
      <c r="F12" s="36"/>
      <c r="G12" s="36"/>
      <c r="H12" s="139"/>
    </row>
    <row r="13" spans="1:8" s="128" customFormat="1" ht="12.75" x14ac:dyDescent="0.2">
      <c r="A13" s="126" t="s">
        <v>103</v>
      </c>
      <c r="B13" s="127">
        <v>0</v>
      </c>
      <c r="C13" s="135">
        <v>0</v>
      </c>
      <c r="E13" s="33"/>
      <c r="F13" s="33"/>
      <c r="G13" s="33"/>
      <c r="H13" s="139"/>
    </row>
    <row r="14" spans="1:8" s="128" customFormat="1" ht="12.75" x14ac:dyDescent="0.2">
      <c r="A14" s="126" t="s">
        <v>112</v>
      </c>
      <c r="B14" s="127">
        <v>741959.34</v>
      </c>
      <c r="C14" s="135">
        <v>729961.3</v>
      </c>
      <c r="E14" s="33"/>
      <c r="F14" s="36"/>
      <c r="G14" s="36"/>
      <c r="H14" s="139"/>
    </row>
    <row r="15" spans="1:8" s="128" customFormat="1" ht="12.75" x14ac:dyDescent="0.25">
      <c r="A15" s="126" t="s">
        <v>141</v>
      </c>
      <c r="B15" s="135">
        <v>13200</v>
      </c>
      <c r="C15" s="135">
        <v>13200</v>
      </c>
      <c r="E15" s="33"/>
      <c r="F15" s="36"/>
      <c r="G15" s="36"/>
    </row>
    <row r="16" spans="1:8" s="128" customFormat="1" ht="12.75" x14ac:dyDescent="0.25">
      <c r="A16" s="126" t="s">
        <v>114</v>
      </c>
      <c r="B16" s="135">
        <v>927180.84</v>
      </c>
      <c r="C16" s="135">
        <v>910042.77</v>
      </c>
      <c r="E16" s="33"/>
      <c r="F16" s="36"/>
      <c r="G16" s="36"/>
    </row>
    <row r="17" spans="1:8" s="128" customFormat="1" ht="12.75" x14ac:dyDescent="0.25">
      <c r="A17" s="126" t="s">
        <v>142</v>
      </c>
      <c r="B17" s="135">
        <v>220075.02</v>
      </c>
      <c r="C17" s="135">
        <v>216805.44</v>
      </c>
      <c r="E17" s="33"/>
      <c r="F17" s="46"/>
      <c r="G17" s="46"/>
    </row>
    <row r="18" spans="1:8" s="128" customFormat="1" ht="12.75" x14ac:dyDescent="0.2">
      <c r="A18" s="126" t="s">
        <v>115</v>
      </c>
      <c r="B18" s="127">
        <v>0</v>
      </c>
      <c r="C18" s="135">
        <v>0</v>
      </c>
      <c r="E18" s="33"/>
      <c r="F18" s="33"/>
      <c r="G18" s="33"/>
      <c r="H18" s="139"/>
    </row>
    <row r="19" spans="1:8" s="128" customFormat="1" ht="12.75" x14ac:dyDescent="0.25">
      <c r="A19" s="126" t="s">
        <v>372</v>
      </c>
      <c r="B19" s="135">
        <v>136487.01</v>
      </c>
      <c r="C19" s="135">
        <v>133347.14000000001</v>
      </c>
      <c r="E19" s="33"/>
      <c r="F19" s="36"/>
      <c r="G19" s="36"/>
    </row>
    <row r="20" spans="1:8" s="128" customFormat="1" ht="12.75" x14ac:dyDescent="0.25">
      <c r="A20" s="126" t="s">
        <v>143</v>
      </c>
      <c r="B20" s="127">
        <v>0</v>
      </c>
      <c r="C20" s="135">
        <v>0</v>
      </c>
      <c r="E20" s="33"/>
      <c r="F20" s="33"/>
      <c r="G20" s="33"/>
    </row>
    <row r="21" spans="1:8" s="128" customFormat="1" ht="25.5" x14ac:dyDescent="0.25">
      <c r="A21" s="126" t="s">
        <v>116</v>
      </c>
      <c r="B21" s="127">
        <v>2570447.35</v>
      </c>
      <c r="C21" s="135">
        <v>2538144.75</v>
      </c>
      <c r="E21" s="33"/>
      <c r="F21" s="33"/>
      <c r="G21" s="33"/>
    </row>
    <row r="22" spans="1:8" s="128" customFormat="1" ht="25.5" x14ac:dyDescent="0.25">
      <c r="A22" s="126" t="s">
        <v>117</v>
      </c>
      <c r="B22" s="127">
        <v>8645760.5999999996</v>
      </c>
      <c r="C22" s="135">
        <v>8298557.5700000003</v>
      </c>
      <c r="E22" s="33"/>
      <c r="F22" s="33"/>
      <c r="G22" s="33"/>
    </row>
    <row r="23" spans="1:8" s="128" customFormat="1" ht="12.75" x14ac:dyDescent="0.25">
      <c r="A23" s="126" t="s">
        <v>118</v>
      </c>
      <c r="B23" s="135">
        <v>158877.6</v>
      </c>
      <c r="C23" s="135">
        <v>158053.4</v>
      </c>
      <c r="E23" s="33"/>
      <c r="F23" s="46"/>
      <c r="G23" s="46"/>
    </row>
    <row r="24" spans="1:8" s="128" customFormat="1" ht="12.75" x14ac:dyDescent="0.2">
      <c r="A24" s="126" t="s">
        <v>119</v>
      </c>
      <c r="B24" s="127">
        <v>429803.14</v>
      </c>
      <c r="C24" s="135">
        <v>393831.15</v>
      </c>
      <c r="E24" s="33"/>
      <c r="F24" s="46"/>
      <c r="G24" s="46"/>
      <c r="H24" s="139"/>
    </row>
    <row r="25" spans="1:8" s="128" customFormat="1" ht="12.75" x14ac:dyDescent="0.25">
      <c r="A25" s="126" t="s">
        <v>120</v>
      </c>
      <c r="B25" s="135">
        <v>779.52</v>
      </c>
      <c r="C25" s="135">
        <v>779.52</v>
      </c>
      <c r="E25" s="33"/>
      <c r="F25" s="33"/>
      <c r="G25" s="46"/>
    </row>
    <row r="26" spans="1:8" s="128" customFormat="1" ht="12.75" x14ac:dyDescent="0.2">
      <c r="A26" s="126" t="s">
        <v>180</v>
      </c>
      <c r="B26" s="127">
        <v>14182.8</v>
      </c>
      <c r="C26" s="135">
        <v>28420.58</v>
      </c>
      <c r="E26" s="33"/>
      <c r="F26" s="140"/>
      <c r="G26" s="140"/>
      <c r="H26" s="139"/>
    </row>
    <row r="27" spans="1:8" s="128" customFormat="1" ht="12.75" x14ac:dyDescent="0.2">
      <c r="A27" s="126" t="s">
        <v>100</v>
      </c>
      <c r="B27" s="127">
        <v>245200</v>
      </c>
      <c r="C27" s="135">
        <v>220825</v>
      </c>
      <c r="E27" s="33"/>
      <c r="F27" s="141"/>
      <c r="G27" s="141"/>
      <c r="H27" s="139"/>
    </row>
    <row r="28" spans="1:8" x14ac:dyDescent="0.25">
      <c r="A28" s="17" t="s">
        <v>144</v>
      </c>
      <c r="B28" s="28">
        <f>SUM(B7:B27)</f>
        <v>20372974.399999999</v>
      </c>
      <c r="C28" s="28">
        <f>SUM(C7:C27)</f>
        <v>19855343.299999993</v>
      </c>
      <c r="E28" s="34"/>
      <c r="F28" s="47"/>
      <c r="G28" s="47"/>
    </row>
    <row r="29" spans="1:8" ht="15" x14ac:dyDescent="0.25">
      <c r="B29" s="18"/>
      <c r="C29" s="18"/>
    </row>
    <row r="30" spans="1:8" x14ac:dyDescent="0.25">
      <c r="A30" s="25" t="s">
        <v>110</v>
      </c>
      <c r="B30" s="26" t="s">
        <v>146</v>
      </c>
    </row>
    <row r="31" spans="1:8" s="128" customFormat="1" ht="12.75" x14ac:dyDescent="0.2">
      <c r="A31" s="126" t="s">
        <v>147</v>
      </c>
      <c r="B31" s="127">
        <f>SUM(B32:B40)</f>
        <v>3574611.1399999997</v>
      </c>
      <c r="E31" s="33"/>
      <c r="F31" s="138"/>
      <c r="G31" s="139"/>
      <c r="H31" s="139"/>
    </row>
    <row r="32" spans="1:8" s="128" customFormat="1" ht="12.75" x14ac:dyDescent="0.2">
      <c r="A32" s="129" t="s">
        <v>121</v>
      </c>
      <c r="B32" s="130">
        <v>557358.72</v>
      </c>
      <c r="E32" s="33"/>
      <c r="F32" s="46"/>
      <c r="G32" s="139"/>
      <c r="H32" s="139"/>
    </row>
    <row r="33" spans="1:8" s="128" customFormat="1" ht="12.75" x14ac:dyDescent="0.2">
      <c r="A33" s="129" t="s">
        <v>122</v>
      </c>
      <c r="B33" s="130">
        <v>515687.04</v>
      </c>
      <c r="E33" s="33"/>
      <c r="F33" s="36"/>
      <c r="G33" s="139"/>
      <c r="H33" s="139"/>
    </row>
    <row r="34" spans="1:8" s="128" customFormat="1" ht="25.5" x14ac:dyDescent="0.2">
      <c r="A34" s="129" t="s">
        <v>123</v>
      </c>
      <c r="B34" s="130">
        <v>545638.56000000006</v>
      </c>
      <c r="E34" s="33"/>
      <c r="F34" s="33"/>
      <c r="G34" s="139"/>
      <c r="H34" s="139"/>
    </row>
    <row r="35" spans="1:8" s="128" customFormat="1" ht="25.5" x14ac:dyDescent="0.2">
      <c r="A35" s="129" t="s">
        <v>124</v>
      </c>
      <c r="B35" s="130">
        <v>67716.479999999996</v>
      </c>
      <c r="E35" s="33"/>
      <c r="F35" s="33"/>
      <c r="G35" s="139"/>
      <c r="H35" s="139"/>
    </row>
    <row r="36" spans="1:8" s="128" customFormat="1" ht="12.75" x14ac:dyDescent="0.2">
      <c r="A36" s="129" t="s">
        <v>125</v>
      </c>
      <c r="B36" s="130">
        <v>20835.84</v>
      </c>
      <c r="E36" s="33"/>
      <c r="F36" s="36"/>
      <c r="G36" s="139"/>
      <c r="H36" s="139"/>
    </row>
    <row r="37" spans="1:8" s="128" customFormat="1" ht="12.75" x14ac:dyDescent="0.2">
      <c r="A37" s="129" t="s">
        <v>126</v>
      </c>
      <c r="B37" s="130">
        <v>138543.81</v>
      </c>
      <c r="E37" s="33"/>
      <c r="F37" s="36"/>
      <c r="G37" s="139"/>
      <c r="H37" s="139"/>
    </row>
    <row r="38" spans="1:8" s="128" customFormat="1" ht="12.75" x14ac:dyDescent="0.2">
      <c r="A38" s="129" t="s">
        <v>127</v>
      </c>
      <c r="B38" s="130">
        <v>1399685.72</v>
      </c>
      <c r="E38" s="33"/>
      <c r="F38" s="36"/>
      <c r="G38" s="139"/>
      <c r="H38" s="139"/>
    </row>
    <row r="39" spans="1:8" s="128" customFormat="1" ht="12.75" x14ac:dyDescent="0.2">
      <c r="A39" s="129" t="s">
        <v>128</v>
      </c>
      <c r="B39" s="130">
        <v>126688.32000000001</v>
      </c>
      <c r="E39" s="33"/>
      <c r="F39" s="36"/>
      <c r="G39" s="139"/>
      <c r="H39" s="139"/>
    </row>
    <row r="40" spans="1:8" s="128" customFormat="1" ht="25.5" x14ac:dyDescent="0.2">
      <c r="A40" s="129" t="s">
        <v>131</v>
      </c>
      <c r="B40" s="130">
        <v>202456.65</v>
      </c>
      <c r="E40" s="33"/>
      <c r="F40" s="46"/>
      <c r="G40" s="139"/>
      <c r="H40" s="139"/>
    </row>
    <row r="41" spans="1:8" s="128" customFormat="1" ht="12.75" x14ac:dyDescent="0.2">
      <c r="A41" s="126" t="s">
        <v>148</v>
      </c>
      <c r="B41" s="127">
        <v>604157</v>
      </c>
      <c r="E41" s="33"/>
      <c r="F41" s="36"/>
      <c r="G41" s="139"/>
      <c r="H41" s="139"/>
    </row>
    <row r="42" spans="1:8" s="128" customFormat="1" ht="25.5" x14ac:dyDescent="0.2">
      <c r="A42" s="126" t="s">
        <v>101</v>
      </c>
      <c r="B42" s="127">
        <v>518291.52</v>
      </c>
      <c r="E42" s="33"/>
      <c r="F42" s="46"/>
      <c r="G42" s="139"/>
      <c r="H42" s="139"/>
    </row>
    <row r="43" spans="1:8" s="128" customFormat="1" ht="12.75" x14ac:dyDescent="0.2">
      <c r="A43" s="126" t="s">
        <v>130</v>
      </c>
      <c r="B43" s="127">
        <v>428436.96</v>
      </c>
      <c r="E43" s="33"/>
      <c r="F43" s="46"/>
      <c r="G43" s="139"/>
      <c r="H43" s="139"/>
    </row>
    <row r="44" spans="1:8" s="128" customFormat="1" ht="12.75" x14ac:dyDescent="0.2">
      <c r="A44" s="126" t="s">
        <v>336</v>
      </c>
      <c r="B44" s="127">
        <v>88552.320000000007</v>
      </c>
      <c r="E44" s="33"/>
      <c r="F44" s="46"/>
      <c r="G44" s="139"/>
      <c r="H44" s="139"/>
    </row>
    <row r="45" spans="1:8" s="128" customFormat="1" ht="12.75" x14ac:dyDescent="0.2">
      <c r="A45" s="126" t="s">
        <v>337</v>
      </c>
      <c r="B45" s="127">
        <v>0</v>
      </c>
      <c r="E45" s="33"/>
      <c r="F45" s="33"/>
      <c r="G45" s="139"/>
      <c r="H45" s="139"/>
    </row>
    <row r="46" spans="1:8" s="128" customFormat="1" ht="12.75" x14ac:dyDescent="0.2">
      <c r="A46" s="126" t="s">
        <v>338</v>
      </c>
      <c r="B46" s="127">
        <v>716694.16</v>
      </c>
      <c r="E46" s="33"/>
      <c r="F46" s="36"/>
      <c r="G46" s="139"/>
      <c r="H46" s="139"/>
    </row>
    <row r="47" spans="1:8" s="128" customFormat="1" ht="12.75" x14ac:dyDescent="0.2">
      <c r="A47" s="126" t="s">
        <v>104</v>
      </c>
      <c r="B47" s="127">
        <v>51560.37</v>
      </c>
      <c r="E47" s="33"/>
      <c r="F47" s="36"/>
      <c r="G47" s="139"/>
      <c r="H47" s="139"/>
    </row>
    <row r="48" spans="1:8" s="128" customFormat="1" ht="12.75" x14ac:dyDescent="0.2">
      <c r="A48" s="126" t="s">
        <v>339</v>
      </c>
      <c r="B48" s="127">
        <v>927194.88</v>
      </c>
      <c r="E48" s="33"/>
      <c r="F48" s="46"/>
      <c r="G48" s="139"/>
      <c r="H48" s="139"/>
    </row>
    <row r="49" spans="1:8" s="128" customFormat="1" ht="12.75" x14ac:dyDescent="0.2">
      <c r="A49" s="126" t="s">
        <v>340</v>
      </c>
      <c r="B49" s="127">
        <v>220075.02</v>
      </c>
      <c r="E49" s="33"/>
      <c r="F49" s="36"/>
      <c r="G49" s="139"/>
      <c r="H49" s="139"/>
    </row>
    <row r="50" spans="1:8" s="128" customFormat="1" ht="12.75" x14ac:dyDescent="0.2">
      <c r="A50" s="131" t="s">
        <v>341</v>
      </c>
      <c r="B50" s="127">
        <v>0</v>
      </c>
      <c r="E50" s="33"/>
      <c r="F50" s="33"/>
      <c r="G50" s="139"/>
      <c r="H50" s="139"/>
    </row>
    <row r="51" spans="1:8" s="128" customFormat="1" ht="12.75" x14ac:dyDescent="0.2">
      <c r="A51" s="126" t="s">
        <v>371</v>
      </c>
      <c r="B51" s="127">
        <v>134095.73000000001</v>
      </c>
      <c r="E51" s="33"/>
      <c r="F51" s="33"/>
      <c r="G51" s="139"/>
      <c r="H51" s="139"/>
    </row>
    <row r="52" spans="1:8" s="128" customFormat="1" ht="12.75" x14ac:dyDescent="0.2">
      <c r="A52" s="131" t="s">
        <v>343</v>
      </c>
      <c r="B52" s="132">
        <v>0</v>
      </c>
      <c r="E52" s="33"/>
      <c r="F52" s="33"/>
      <c r="G52" s="139"/>
      <c r="H52" s="139"/>
    </row>
    <row r="53" spans="1:8" s="128" customFormat="1" ht="25.5" x14ac:dyDescent="0.2">
      <c r="A53" s="126" t="s">
        <v>346</v>
      </c>
      <c r="B53" s="127">
        <v>2745595.78</v>
      </c>
      <c r="E53" s="33"/>
      <c r="F53" s="33"/>
      <c r="G53" s="139"/>
      <c r="H53" s="139"/>
    </row>
    <row r="54" spans="1:8" s="128" customFormat="1" ht="12.75" x14ac:dyDescent="0.25">
      <c r="A54" s="133" t="s">
        <v>134</v>
      </c>
      <c r="B54" s="130">
        <v>45015.95</v>
      </c>
      <c r="E54" s="33"/>
      <c r="F54" s="33"/>
    </row>
    <row r="55" spans="1:8" s="128" customFormat="1" ht="12.75" x14ac:dyDescent="0.2">
      <c r="A55" s="133" t="s">
        <v>181</v>
      </c>
      <c r="B55" s="130">
        <v>77723.070000000007</v>
      </c>
      <c r="F55" s="140"/>
      <c r="H55" s="139"/>
    </row>
    <row r="56" spans="1:8" s="128" customFormat="1" ht="12.75" x14ac:dyDescent="0.2">
      <c r="A56" s="126" t="s">
        <v>344</v>
      </c>
      <c r="B56" s="127">
        <v>8405740.8100000005</v>
      </c>
      <c r="E56" s="33"/>
      <c r="F56" s="33"/>
      <c r="H56" s="139"/>
    </row>
    <row r="57" spans="1:8" s="128" customFormat="1" ht="12.75" x14ac:dyDescent="0.2">
      <c r="A57" s="133" t="s">
        <v>135</v>
      </c>
      <c r="B57" s="130">
        <v>93575.34</v>
      </c>
      <c r="F57" s="33"/>
      <c r="H57" s="139"/>
    </row>
    <row r="58" spans="1:8" s="128" customFormat="1" ht="12.75" x14ac:dyDescent="0.2">
      <c r="A58" s="126" t="s">
        <v>345</v>
      </c>
      <c r="B58" s="127">
        <v>86095.08</v>
      </c>
      <c r="E58" s="33"/>
      <c r="F58" s="33"/>
      <c r="G58" s="139"/>
      <c r="H58" s="139"/>
    </row>
    <row r="59" spans="1:8" s="128" customFormat="1" ht="12.75" x14ac:dyDescent="0.2">
      <c r="A59" s="131" t="s">
        <v>107</v>
      </c>
      <c r="B59" s="132">
        <v>0</v>
      </c>
      <c r="E59" s="33"/>
      <c r="F59" s="33"/>
      <c r="G59" s="139"/>
      <c r="H59" s="139"/>
    </row>
    <row r="60" spans="1:8" s="128" customFormat="1" ht="12.75" x14ac:dyDescent="0.2">
      <c r="A60" s="126" t="s">
        <v>108</v>
      </c>
      <c r="B60" s="127">
        <v>7432.92</v>
      </c>
      <c r="E60" s="33"/>
      <c r="F60" s="36"/>
      <c r="H60" s="139"/>
    </row>
    <row r="61" spans="1:8" s="128" customFormat="1" ht="12.75" x14ac:dyDescent="0.2">
      <c r="A61" s="131" t="s">
        <v>109</v>
      </c>
      <c r="B61" s="127">
        <v>245200</v>
      </c>
      <c r="E61" s="33"/>
      <c r="F61" s="141"/>
      <c r="G61" s="139"/>
      <c r="H61" s="139"/>
    </row>
    <row r="62" spans="1:8" s="128" customFormat="1" ht="25.5" x14ac:dyDescent="0.2">
      <c r="A62" s="126" t="s">
        <v>185</v>
      </c>
      <c r="B62" s="134">
        <v>0</v>
      </c>
      <c r="E62" s="33"/>
      <c r="F62" s="33"/>
      <c r="G62" s="139"/>
      <c r="H62" s="139"/>
    </row>
    <row r="63" spans="1:8" x14ac:dyDescent="0.25">
      <c r="A63" s="17" t="s">
        <v>149</v>
      </c>
      <c r="B63" s="27">
        <f>B31+B41+B42+B43+B46+B44+B45+B47+B49+B48+B51+B58+B53+B50+B56+B52+B59+B60+B61+B62</f>
        <v>18753733.690000005</v>
      </c>
      <c r="E63" s="40"/>
      <c r="F63" s="48"/>
    </row>
    <row r="64" spans="1:8" ht="4.5" customHeight="1" x14ac:dyDescent="0.25">
      <c r="B64" s="2"/>
      <c r="E64" s="40"/>
      <c r="F64" s="48"/>
    </row>
    <row r="65" spans="1:2" x14ac:dyDescent="0.25">
      <c r="A65" s="17" t="s">
        <v>137</v>
      </c>
      <c r="B65" s="27">
        <f>C28-B63</f>
        <v>1101609.6099999882</v>
      </c>
    </row>
  </sheetData>
  <mergeCells count="4">
    <mergeCell ref="A1:C1"/>
    <mergeCell ref="A3:C3"/>
    <mergeCell ref="A5:A6"/>
    <mergeCell ref="B5:C5"/>
  </mergeCells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scale="80" orientation="portrait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zoomScaleNormal="100" workbookViewId="0">
      <pane ySplit="3" topLeftCell="A4" activePane="bottomLeft" state="frozen"/>
      <selection sqref="A1:C1"/>
      <selection pane="bottomLeft" sqref="A1:C1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155" t="s">
        <v>97</v>
      </c>
      <c r="B1" s="155"/>
      <c r="C1" s="155"/>
      <c r="D1" s="16"/>
      <c r="E1" s="21"/>
      <c r="F1" s="21"/>
    </row>
    <row r="2" spans="1:8" ht="6.75" customHeight="1" thickBot="1" x14ac:dyDescent="0.3"/>
    <row r="3" spans="1:8" ht="24.75" customHeight="1" thickBot="1" x14ac:dyDescent="0.3">
      <c r="A3" s="159" t="s">
        <v>65</v>
      </c>
      <c r="B3" s="159"/>
      <c r="C3" s="159"/>
      <c r="D3" s="23"/>
      <c r="E3" s="1" t="s">
        <v>91</v>
      </c>
      <c r="F3" s="20"/>
    </row>
    <row r="4" spans="1:8" ht="6" customHeight="1" x14ac:dyDescent="0.25"/>
    <row r="5" spans="1:8" x14ac:dyDescent="0.25">
      <c r="A5" s="153" t="s">
        <v>110</v>
      </c>
      <c r="B5" s="157" t="s">
        <v>145</v>
      </c>
      <c r="C5" s="158"/>
      <c r="E5" s="5"/>
      <c r="F5" s="6"/>
    </row>
    <row r="6" spans="1:8" x14ac:dyDescent="0.25">
      <c r="A6" s="154"/>
      <c r="B6" s="25" t="s">
        <v>98</v>
      </c>
      <c r="C6" s="25" t="s">
        <v>99</v>
      </c>
      <c r="E6" s="5"/>
      <c r="F6" s="6"/>
    </row>
    <row r="7" spans="1:8" s="128" customFormat="1" ht="12.75" x14ac:dyDescent="0.2">
      <c r="A7" s="126" t="s">
        <v>139</v>
      </c>
      <c r="B7" s="127">
        <v>2317018.92</v>
      </c>
      <c r="C7" s="135">
        <v>2276267.9900000002</v>
      </c>
      <c r="E7" s="33"/>
      <c r="F7" s="36"/>
      <c r="G7" s="36"/>
      <c r="H7" s="139"/>
    </row>
    <row r="8" spans="1:8" s="128" customFormat="1" ht="25.5" x14ac:dyDescent="0.2">
      <c r="A8" s="126" t="s">
        <v>113</v>
      </c>
      <c r="B8" s="127">
        <v>137326.16</v>
      </c>
      <c r="C8" s="135">
        <v>130958.17</v>
      </c>
      <c r="E8" s="33"/>
      <c r="F8" s="33"/>
      <c r="G8" s="33"/>
      <c r="H8" s="139"/>
    </row>
    <row r="9" spans="1:8" s="128" customFormat="1" ht="12.75" x14ac:dyDescent="0.25">
      <c r="A9" s="126" t="s">
        <v>140</v>
      </c>
      <c r="B9" s="135">
        <v>1131215.58</v>
      </c>
      <c r="C9" s="135">
        <v>1115533.73</v>
      </c>
      <c r="E9" s="33"/>
      <c r="F9" s="36"/>
      <c r="G9" s="36"/>
    </row>
    <row r="10" spans="1:8" s="128" customFormat="1" ht="25.5" x14ac:dyDescent="0.2">
      <c r="A10" s="126" t="s">
        <v>129</v>
      </c>
      <c r="B10" s="127">
        <v>356188.14</v>
      </c>
      <c r="C10" s="135">
        <v>349412.09</v>
      </c>
      <c r="E10" s="33"/>
      <c r="F10" s="36"/>
      <c r="G10" s="36"/>
      <c r="H10" s="139"/>
    </row>
    <row r="11" spans="1:8" s="128" customFormat="1" ht="12.75" x14ac:dyDescent="0.2">
      <c r="A11" s="126" t="s">
        <v>111</v>
      </c>
      <c r="B11" s="127">
        <v>294436.44</v>
      </c>
      <c r="C11" s="135">
        <v>288867.63</v>
      </c>
      <c r="E11" s="33"/>
      <c r="F11" s="36"/>
      <c r="G11" s="36"/>
      <c r="H11" s="139"/>
    </row>
    <row r="12" spans="1:8" s="128" customFormat="1" ht="12.75" x14ac:dyDescent="0.2">
      <c r="A12" s="126" t="s">
        <v>102</v>
      </c>
      <c r="B12" s="127">
        <v>60855.96</v>
      </c>
      <c r="C12" s="135">
        <v>60646.92</v>
      </c>
      <c r="E12" s="33"/>
      <c r="F12" s="36"/>
      <c r="G12" s="36"/>
      <c r="H12" s="139"/>
    </row>
    <row r="13" spans="1:8" s="128" customFormat="1" ht="12.75" x14ac:dyDescent="0.2">
      <c r="A13" s="126" t="s">
        <v>103</v>
      </c>
      <c r="B13" s="127">
        <v>0</v>
      </c>
      <c r="C13" s="135">
        <v>0</v>
      </c>
      <c r="E13" s="33"/>
      <c r="F13" s="33"/>
      <c r="G13" s="33"/>
      <c r="H13" s="139"/>
    </row>
    <row r="14" spans="1:8" s="128" customFormat="1" ht="12.75" x14ac:dyDescent="0.2">
      <c r="A14" s="126" t="s">
        <v>112</v>
      </c>
      <c r="B14" s="127">
        <v>545627.86</v>
      </c>
      <c r="C14" s="135">
        <v>531379.44999999995</v>
      </c>
      <c r="E14" s="33"/>
      <c r="F14" s="36"/>
      <c r="G14" s="36"/>
      <c r="H14" s="139"/>
    </row>
    <row r="15" spans="1:8" s="128" customFormat="1" ht="12.75" x14ac:dyDescent="0.25">
      <c r="A15" s="126" t="s">
        <v>141</v>
      </c>
      <c r="B15" s="135">
        <v>9600</v>
      </c>
      <c r="C15" s="135">
        <v>9600</v>
      </c>
      <c r="E15" s="33"/>
      <c r="F15" s="36"/>
      <c r="G15" s="36"/>
    </row>
    <row r="16" spans="1:8" s="128" customFormat="1" ht="12.75" x14ac:dyDescent="0.25">
      <c r="A16" s="126" t="s">
        <v>114</v>
      </c>
      <c r="B16" s="135">
        <v>637205.64</v>
      </c>
      <c r="C16" s="135">
        <v>617226.68999999994</v>
      </c>
      <c r="E16" s="33"/>
      <c r="F16" s="36"/>
      <c r="G16" s="36"/>
    </row>
    <row r="17" spans="1:8" s="128" customFormat="1" ht="12.75" x14ac:dyDescent="0.25">
      <c r="A17" s="126" t="s">
        <v>142</v>
      </c>
      <c r="B17" s="135">
        <v>151247.51999999999</v>
      </c>
      <c r="C17" s="135">
        <v>147548.72</v>
      </c>
      <c r="E17" s="33"/>
      <c r="F17" s="46"/>
      <c r="G17" s="46"/>
    </row>
    <row r="18" spans="1:8" s="128" customFormat="1" ht="12.75" x14ac:dyDescent="0.2">
      <c r="A18" s="126" t="s">
        <v>115</v>
      </c>
      <c r="B18" s="127">
        <v>0</v>
      </c>
      <c r="C18" s="135">
        <v>0</v>
      </c>
      <c r="E18" s="33"/>
      <c r="F18" s="33"/>
      <c r="G18" s="33"/>
      <c r="H18" s="139"/>
    </row>
    <row r="19" spans="1:8" s="128" customFormat="1" ht="12.75" x14ac:dyDescent="0.25">
      <c r="A19" s="126" t="s">
        <v>372</v>
      </c>
      <c r="B19" s="135">
        <v>66313.08</v>
      </c>
      <c r="C19" s="135">
        <v>67694.490000000005</v>
      </c>
      <c r="E19" s="33"/>
      <c r="F19" s="36"/>
      <c r="G19" s="36"/>
    </row>
    <row r="20" spans="1:8" s="128" customFormat="1" ht="12.75" x14ac:dyDescent="0.25">
      <c r="A20" s="126" t="s">
        <v>143</v>
      </c>
      <c r="B20" s="127">
        <v>0</v>
      </c>
      <c r="C20" s="135">
        <v>34.56</v>
      </c>
      <c r="E20" s="33"/>
      <c r="F20" s="33"/>
      <c r="G20" s="33"/>
    </row>
    <row r="21" spans="1:8" s="128" customFormat="1" ht="25.5" x14ac:dyDescent="0.25">
      <c r="A21" s="126" t="s">
        <v>116</v>
      </c>
      <c r="B21" s="127">
        <v>1828113.36</v>
      </c>
      <c r="C21" s="135">
        <v>1765401.88</v>
      </c>
      <c r="E21" s="33"/>
      <c r="F21" s="33"/>
      <c r="G21" s="33"/>
    </row>
    <row r="22" spans="1:8" s="128" customFormat="1" ht="25.5" x14ac:dyDescent="0.25">
      <c r="A22" s="126" t="s">
        <v>117</v>
      </c>
      <c r="B22" s="127">
        <v>6181085.25</v>
      </c>
      <c r="C22" s="135">
        <v>5897380.3600000003</v>
      </c>
      <c r="E22" s="33"/>
      <c r="F22" s="33"/>
      <c r="G22" s="33"/>
    </row>
    <row r="23" spans="1:8" s="128" customFormat="1" ht="12.75" x14ac:dyDescent="0.25">
      <c r="A23" s="126" t="s">
        <v>118</v>
      </c>
      <c r="B23" s="135">
        <v>109183.67999999999</v>
      </c>
      <c r="C23" s="135">
        <v>107991.13</v>
      </c>
      <c r="E23" s="33"/>
      <c r="F23" s="46"/>
      <c r="G23" s="46"/>
    </row>
    <row r="24" spans="1:8" s="128" customFormat="1" ht="12.75" x14ac:dyDescent="0.2">
      <c r="A24" s="126" t="s">
        <v>119</v>
      </c>
      <c r="B24" s="127">
        <v>322038.84999999998</v>
      </c>
      <c r="C24" s="135">
        <v>300242.12</v>
      </c>
      <c r="E24" s="33"/>
      <c r="F24" s="46"/>
      <c r="G24" s="46"/>
      <c r="H24" s="139"/>
    </row>
    <row r="25" spans="1:8" s="128" customFormat="1" ht="12.75" x14ac:dyDescent="0.25">
      <c r="A25" s="126" t="s">
        <v>120</v>
      </c>
      <c r="B25" s="135">
        <v>0</v>
      </c>
      <c r="C25" s="135">
        <v>0</v>
      </c>
      <c r="E25" s="33"/>
      <c r="F25" s="33"/>
      <c r="G25" s="46"/>
    </row>
    <row r="26" spans="1:8" s="128" customFormat="1" ht="12.75" x14ac:dyDescent="0.2">
      <c r="A26" s="126" t="s">
        <v>180</v>
      </c>
      <c r="B26" s="127">
        <v>12610.74</v>
      </c>
      <c r="C26" s="135">
        <v>17693.37</v>
      </c>
      <c r="E26" s="33"/>
      <c r="F26" s="140"/>
      <c r="G26" s="140"/>
      <c r="H26" s="139"/>
    </row>
    <row r="27" spans="1:8" s="128" customFormat="1" ht="12.75" x14ac:dyDescent="0.2">
      <c r="A27" s="126" t="s">
        <v>100</v>
      </c>
      <c r="B27" s="127">
        <v>168300</v>
      </c>
      <c r="C27" s="135">
        <v>149350</v>
      </c>
      <c r="E27" s="33"/>
      <c r="F27" s="141"/>
      <c r="G27" s="141"/>
      <c r="H27" s="139"/>
    </row>
    <row r="28" spans="1:8" x14ac:dyDescent="0.25">
      <c r="A28" s="17" t="s">
        <v>144</v>
      </c>
      <c r="B28" s="28">
        <f>SUM(B7:B27)</f>
        <v>14328367.18</v>
      </c>
      <c r="C28" s="28">
        <f>SUM(C7:C27)</f>
        <v>13833229.299999999</v>
      </c>
      <c r="E28" s="34"/>
      <c r="F28" s="47"/>
      <c r="G28" s="47"/>
    </row>
    <row r="29" spans="1:8" ht="15" x14ac:dyDescent="0.25">
      <c r="B29" s="18"/>
      <c r="C29" s="18"/>
    </row>
    <row r="30" spans="1:8" x14ac:dyDescent="0.25">
      <c r="A30" s="25" t="s">
        <v>110</v>
      </c>
      <c r="B30" s="26" t="s">
        <v>146</v>
      </c>
    </row>
    <row r="31" spans="1:8" s="128" customFormat="1" ht="12.75" x14ac:dyDescent="0.2">
      <c r="A31" s="126" t="s">
        <v>147</v>
      </c>
      <c r="B31" s="127">
        <f>SUM(B32:B40)</f>
        <v>2509697.1800000002</v>
      </c>
      <c r="E31" s="33"/>
      <c r="F31" s="138"/>
      <c r="G31" s="139"/>
      <c r="H31" s="139"/>
    </row>
    <row r="32" spans="1:8" s="128" customFormat="1" ht="12.75" x14ac:dyDescent="0.2">
      <c r="A32" s="129" t="s">
        <v>121</v>
      </c>
      <c r="B32" s="130">
        <v>383042.88</v>
      </c>
      <c r="E32" s="33"/>
      <c r="F32" s="46"/>
      <c r="G32" s="139"/>
      <c r="H32" s="139"/>
    </row>
    <row r="33" spans="1:8" s="128" customFormat="1" ht="12.75" x14ac:dyDescent="0.2">
      <c r="A33" s="129" t="s">
        <v>122</v>
      </c>
      <c r="B33" s="130">
        <v>354404.16</v>
      </c>
      <c r="E33" s="33"/>
      <c r="F33" s="36"/>
      <c r="G33" s="139"/>
      <c r="H33" s="139"/>
    </row>
    <row r="34" spans="1:8" s="128" customFormat="1" ht="25.5" x14ac:dyDescent="0.2">
      <c r="A34" s="129" t="s">
        <v>123</v>
      </c>
      <c r="B34" s="130">
        <v>374988.24</v>
      </c>
      <c r="E34" s="33"/>
      <c r="F34" s="33"/>
      <c r="G34" s="139"/>
      <c r="H34" s="139"/>
    </row>
    <row r="35" spans="1:8" s="128" customFormat="1" ht="25.5" x14ac:dyDescent="0.2">
      <c r="A35" s="129" t="s">
        <v>124</v>
      </c>
      <c r="B35" s="130">
        <v>46537.919999999998</v>
      </c>
      <c r="E35" s="33"/>
      <c r="F35" s="33"/>
      <c r="G35" s="139"/>
      <c r="H35" s="139"/>
    </row>
    <row r="36" spans="1:8" s="128" customFormat="1" ht="12.75" x14ac:dyDescent="0.2">
      <c r="A36" s="129" t="s">
        <v>125</v>
      </c>
      <c r="B36" s="130">
        <v>14319.36</v>
      </c>
      <c r="E36" s="33"/>
      <c r="F36" s="36"/>
      <c r="G36" s="139"/>
      <c r="H36" s="139"/>
    </row>
    <row r="37" spans="1:8" s="128" customFormat="1" ht="12.75" x14ac:dyDescent="0.2">
      <c r="A37" s="129" t="s">
        <v>126</v>
      </c>
      <c r="B37" s="130">
        <v>97662.03</v>
      </c>
      <c r="E37" s="33"/>
      <c r="F37" s="36"/>
      <c r="G37" s="139"/>
      <c r="H37" s="139"/>
    </row>
    <row r="38" spans="1:8" s="128" customFormat="1" ht="12.75" x14ac:dyDescent="0.2">
      <c r="A38" s="129" t="s">
        <v>127</v>
      </c>
      <c r="B38" s="130">
        <v>966976.76</v>
      </c>
      <c r="E38" s="33"/>
      <c r="F38" s="36"/>
      <c r="G38" s="139"/>
      <c r="H38" s="139"/>
    </row>
    <row r="39" spans="1:8" s="128" customFormat="1" ht="12.75" x14ac:dyDescent="0.2">
      <c r="A39" s="129" t="s">
        <v>128</v>
      </c>
      <c r="B39" s="130">
        <v>134366.39999999999</v>
      </c>
      <c r="E39" s="33"/>
      <c r="F39" s="36"/>
      <c r="G39" s="139"/>
      <c r="H39" s="139"/>
    </row>
    <row r="40" spans="1:8" s="128" customFormat="1" ht="25.5" x14ac:dyDescent="0.2">
      <c r="A40" s="129" t="s">
        <v>131</v>
      </c>
      <c r="B40" s="130">
        <v>137399.43</v>
      </c>
      <c r="E40" s="33"/>
      <c r="F40" s="46"/>
      <c r="G40" s="139"/>
      <c r="H40" s="139"/>
    </row>
    <row r="41" spans="1:8" s="128" customFormat="1" ht="12.75" x14ac:dyDescent="0.2">
      <c r="A41" s="126" t="s">
        <v>148</v>
      </c>
      <c r="B41" s="127">
        <v>420205</v>
      </c>
      <c r="E41" s="33"/>
      <c r="F41" s="36"/>
      <c r="G41" s="139"/>
      <c r="H41" s="139"/>
    </row>
    <row r="42" spans="1:8" s="128" customFormat="1" ht="25.5" x14ac:dyDescent="0.2">
      <c r="A42" s="126" t="s">
        <v>101</v>
      </c>
      <c r="B42" s="127">
        <v>356194.08</v>
      </c>
      <c r="E42" s="33"/>
      <c r="F42" s="46"/>
      <c r="G42" s="139"/>
      <c r="H42" s="139"/>
    </row>
    <row r="43" spans="1:8" s="128" customFormat="1" ht="12.75" x14ac:dyDescent="0.2">
      <c r="A43" s="126" t="s">
        <v>130</v>
      </c>
      <c r="B43" s="127">
        <v>294441.84000000003</v>
      </c>
      <c r="E43" s="33"/>
      <c r="F43" s="46"/>
      <c r="G43" s="139"/>
      <c r="H43" s="139"/>
    </row>
    <row r="44" spans="1:8" s="128" customFormat="1" ht="12.75" x14ac:dyDescent="0.2">
      <c r="A44" s="126" t="s">
        <v>336</v>
      </c>
      <c r="B44" s="127">
        <v>60857.279999999999</v>
      </c>
      <c r="E44" s="33"/>
      <c r="F44" s="46"/>
      <c r="G44" s="139"/>
      <c r="H44" s="139"/>
    </row>
    <row r="45" spans="1:8" s="128" customFormat="1" ht="12.75" x14ac:dyDescent="0.2">
      <c r="A45" s="126" t="s">
        <v>337</v>
      </c>
      <c r="B45" s="127">
        <v>0</v>
      </c>
      <c r="E45" s="33"/>
      <c r="F45" s="33"/>
      <c r="G45" s="139"/>
      <c r="H45" s="139"/>
    </row>
    <row r="46" spans="1:8" s="128" customFormat="1" ht="12.75" x14ac:dyDescent="0.2">
      <c r="A46" s="126" t="s">
        <v>338</v>
      </c>
      <c r="B46" s="127">
        <v>521232.17</v>
      </c>
      <c r="E46" s="33"/>
      <c r="F46" s="36"/>
      <c r="G46" s="139"/>
      <c r="H46" s="139"/>
    </row>
    <row r="47" spans="1:8" s="128" customFormat="1" ht="12.75" x14ac:dyDescent="0.2">
      <c r="A47" s="126" t="s">
        <v>104</v>
      </c>
      <c r="B47" s="127">
        <v>57779.71</v>
      </c>
      <c r="E47" s="33"/>
      <c r="F47" s="36"/>
      <c r="G47" s="139"/>
      <c r="H47" s="139"/>
    </row>
    <row r="48" spans="1:8" s="128" customFormat="1" ht="12.75" x14ac:dyDescent="0.2">
      <c r="A48" s="126" t="s">
        <v>339</v>
      </c>
      <c r="B48" s="127">
        <v>637211.52</v>
      </c>
      <c r="E48" s="33"/>
      <c r="F48" s="46"/>
      <c r="G48" s="139"/>
      <c r="H48" s="139"/>
    </row>
    <row r="49" spans="1:8" s="128" customFormat="1" ht="12.75" x14ac:dyDescent="0.2">
      <c r="A49" s="126" t="s">
        <v>340</v>
      </c>
      <c r="B49" s="127">
        <v>151247.51999999999</v>
      </c>
      <c r="E49" s="33"/>
      <c r="F49" s="36"/>
      <c r="G49" s="139"/>
      <c r="H49" s="139"/>
    </row>
    <row r="50" spans="1:8" s="128" customFormat="1" ht="12.75" x14ac:dyDescent="0.2">
      <c r="A50" s="131" t="s">
        <v>341</v>
      </c>
      <c r="B50" s="127">
        <v>0</v>
      </c>
      <c r="E50" s="33"/>
      <c r="F50" s="33"/>
      <c r="G50" s="139"/>
      <c r="H50" s="139"/>
    </row>
    <row r="51" spans="1:8" s="128" customFormat="1" ht="12.75" x14ac:dyDescent="0.2">
      <c r="A51" s="126" t="s">
        <v>371</v>
      </c>
      <c r="B51" s="127">
        <v>65682.11</v>
      </c>
      <c r="E51" s="33"/>
      <c r="F51" s="33"/>
      <c r="G51" s="139"/>
      <c r="H51" s="139"/>
    </row>
    <row r="52" spans="1:8" s="128" customFormat="1" ht="12.75" x14ac:dyDescent="0.2">
      <c r="A52" s="131" t="s">
        <v>343</v>
      </c>
      <c r="B52" s="132">
        <v>0</v>
      </c>
      <c r="E52" s="33"/>
      <c r="F52" s="33"/>
      <c r="G52" s="139"/>
      <c r="H52" s="139"/>
    </row>
    <row r="53" spans="1:8" s="128" customFormat="1" ht="25.5" x14ac:dyDescent="0.2">
      <c r="A53" s="126" t="s">
        <v>346</v>
      </c>
      <c r="B53" s="127">
        <v>1872419.8</v>
      </c>
      <c r="E53" s="33"/>
      <c r="F53" s="33"/>
      <c r="G53" s="139"/>
      <c r="H53" s="139"/>
    </row>
    <row r="54" spans="1:8" s="128" customFormat="1" ht="12.75" x14ac:dyDescent="0.25">
      <c r="A54" s="133" t="s">
        <v>134</v>
      </c>
      <c r="B54" s="130">
        <v>28673.16</v>
      </c>
      <c r="E54" s="33"/>
      <c r="F54" s="33"/>
    </row>
    <row r="55" spans="1:8" s="128" customFormat="1" ht="12.75" x14ac:dyDescent="0.2">
      <c r="A55" s="133" t="s">
        <v>181</v>
      </c>
      <c r="B55" s="130">
        <v>49265.96</v>
      </c>
      <c r="F55" s="140"/>
      <c r="H55" s="139"/>
    </row>
    <row r="56" spans="1:8" s="128" customFormat="1" ht="12.75" x14ac:dyDescent="0.2">
      <c r="A56" s="126" t="s">
        <v>344</v>
      </c>
      <c r="B56" s="127">
        <v>5780940.9900000002</v>
      </c>
      <c r="E56" s="33"/>
      <c r="F56" s="33"/>
      <c r="H56" s="139"/>
    </row>
    <row r="57" spans="1:8" s="128" customFormat="1" ht="12.75" x14ac:dyDescent="0.2">
      <c r="A57" s="133" t="s">
        <v>135</v>
      </c>
      <c r="B57" s="130">
        <v>59387.040000000001</v>
      </c>
      <c r="F57" s="33"/>
      <c r="H57" s="139"/>
    </row>
    <row r="58" spans="1:8" s="128" customFormat="1" ht="12.75" x14ac:dyDescent="0.2">
      <c r="A58" s="126" t="s">
        <v>345</v>
      </c>
      <c r="B58" s="127">
        <v>57862.2</v>
      </c>
      <c r="E58" s="33"/>
      <c r="F58" s="33"/>
      <c r="G58" s="139"/>
      <c r="H58" s="139"/>
    </row>
    <row r="59" spans="1:8" s="128" customFormat="1" ht="12.75" x14ac:dyDescent="0.2">
      <c r="A59" s="131" t="s">
        <v>107</v>
      </c>
      <c r="B59" s="132">
        <v>0</v>
      </c>
      <c r="E59" s="33"/>
      <c r="F59" s="33"/>
      <c r="G59" s="139"/>
      <c r="H59" s="139"/>
    </row>
    <row r="60" spans="1:8" s="128" customFormat="1" ht="12.75" x14ac:dyDescent="0.2">
      <c r="A60" s="126" t="s">
        <v>108</v>
      </c>
      <c r="B60" s="127">
        <v>14556.75</v>
      </c>
      <c r="E60" s="33"/>
      <c r="F60" s="36"/>
      <c r="H60" s="139"/>
    </row>
    <row r="61" spans="1:8" s="128" customFormat="1" ht="12.75" x14ac:dyDescent="0.2">
      <c r="A61" s="131" t="s">
        <v>109</v>
      </c>
      <c r="B61" s="127">
        <v>168300</v>
      </c>
      <c r="E61" s="33"/>
      <c r="F61" s="141"/>
      <c r="G61" s="139"/>
      <c r="H61" s="139"/>
    </row>
    <row r="62" spans="1:8" s="128" customFormat="1" ht="25.5" x14ac:dyDescent="0.2">
      <c r="A62" s="126" t="s">
        <v>185</v>
      </c>
      <c r="B62" s="134">
        <v>0</v>
      </c>
      <c r="E62" s="33"/>
      <c r="F62" s="33"/>
      <c r="G62" s="139"/>
      <c r="H62" s="139"/>
    </row>
    <row r="63" spans="1:8" x14ac:dyDescent="0.25">
      <c r="A63" s="17" t="s">
        <v>149</v>
      </c>
      <c r="B63" s="27">
        <f>B31+B41+B42+B43+B46+B44+B45+B47+B49+B48+B51+B58+B53+B50+B56+B52+B59+B60+B61+B62</f>
        <v>12968628.149999999</v>
      </c>
      <c r="E63" s="40"/>
      <c r="F63" s="48"/>
    </row>
    <row r="64" spans="1:8" ht="4.5" customHeight="1" x14ac:dyDescent="0.25">
      <c r="B64" s="2"/>
      <c r="E64" s="42"/>
      <c r="F64" s="49"/>
    </row>
    <row r="65" spans="1:2" x14ac:dyDescent="0.25">
      <c r="A65" s="17" t="s">
        <v>137</v>
      </c>
      <c r="B65" s="27">
        <f>C28-B63</f>
        <v>864601.15000000037</v>
      </c>
    </row>
  </sheetData>
  <mergeCells count="4">
    <mergeCell ref="A1:C1"/>
    <mergeCell ref="A3:C3"/>
    <mergeCell ref="A5:A6"/>
    <mergeCell ref="B5:C5"/>
  </mergeCells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scale="80"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zoomScaleNormal="100" workbookViewId="0">
      <pane ySplit="3" topLeftCell="A4" activePane="bottomLeft" state="frozen"/>
      <selection sqref="A1:C1"/>
      <selection pane="bottomLeft" sqref="A1:C1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155" t="s">
        <v>97</v>
      </c>
      <c r="B1" s="155"/>
      <c r="C1" s="155"/>
      <c r="D1" s="16"/>
      <c r="E1" s="21"/>
      <c r="F1" s="21"/>
    </row>
    <row r="2" spans="1:8" ht="6.75" customHeight="1" thickBot="1" x14ac:dyDescent="0.3"/>
    <row r="3" spans="1:8" ht="24.75" customHeight="1" thickBot="1" x14ac:dyDescent="0.3">
      <c r="A3" s="159" t="s">
        <v>66</v>
      </c>
      <c r="B3" s="159"/>
      <c r="C3" s="159"/>
      <c r="D3" s="23"/>
      <c r="E3" s="1" t="s">
        <v>91</v>
      </c>
      <c r="F3" s="20"/>
    </row>
    <row r="4" spans="1:8" ht="6" customHeight="1" x14ac:dyDescent="0.25"/>
    <row r="5" spans="1:8" x14ac:dyDescent="0.25">
      <c r="A5" s="153" t="s">
        <v>110</v>
      </c>
      <c r="B5" s="157" t="s">
        <v>145</v>
      </c>
      <c r="C5" s="158"/>
      <c r="E5" s="5"/>
      <c r="F5" s="6"/>
    </row>
    <row r="6" spans="1:8" x14ac:dyDescent="0.25">
      <c r="A6" s="154"/>
      <c r="B6" s="25" t="s">
        <v>98</v>
      </c>
      <c r="C6" s="25" t="s">
        <v>99</v>
      </c>
      <c r="E6" s="5"/>
      <c r="F6" s="6"/>
    </row>
    <row r="7" spans="1:8" s="128" customFormat="1" ht="12.75" x14ac:dyDescent="0.2">
      <c r="A7" s="126" t="s">
        <v>139</v>
      </c>
      <c r="B7" s="127">
        <v>632870.40000000002</v>
      </c>
      <c r="C7" s="135">
        <v>601060.11</v>
      </c>
      <c r="E7" s="33"/>
      <c r="F7" s="36"/>
      <c r="G7" s="36"/>
      <c r="H7" s="139"/>
    </row>
    <row r="8" spans="1:8" s="128" customFormat="1" ht="25.5" x14ac:dyDescent="0.2">
      <c r="A8" s="126" t="s">
        <v>113</v>
      </c>
      <c r="B8" s="127">
        <v>29827.21</v>
      </c>
      <c r="C8" s="135">
        <v>27979.84</v>
      </c>
      <c r="E8" s="33"/>
      <c r="F8" s="33"/>
      <c r="G8" s="33"/>
      <c r="H8" s="139"/>
    </row>
    <row r="9" spans="1:8" s="128" customFormat="1" ht="12.75" x14ac:dyDescent="0.25">
      <c r="A9" s="126" t="s">
        <v>140</v>
      </c>
      <c r="B9" s="135">
        <v>308980.38</v>
      </c>
      <c r="C9" s="135">
        <v>293663.69</v>
      </c>
      <c r="E9" s="33"/>
      <c r="F9" s="36"/>
      <c r="G9" s="36"/>
    </row>
    <row r="10" spans="1:8" s="128" customFormat="1" ht="25.5" x14ac:dyDescent="0.2">
      <c r="A10" s="126" t="s">
        <v>129</v>
      </c>
      <c r="B10" s="127">
        <v>97290</v>
      </c>
      <c r="C10" s="135">
        <v>92308.18</v>
      </c>
      <c r="E10" s="33"/>
      <c r="F10" s="36"/>
      <c r="G10" s="36"/>
      <c r="H10" s="139"/>
    </row>
    <row r="11" spans="1:8" s="128" customFormat="1" ht="12.75" x14ac:dyDescent="0.2">
      <c r="A11" s="126" t="s">
        <v>111</v>
      </c>
      <c r="B11" s="127">
        <v>80422.44</v>
      </c>
      <c r="C11" s="135">
        <v>76308.3</v>
      </c>
      <c r="E11" s="33"/>
      <c r="F11" s="36"/>
      <c r="G11" s="36"/>
      <c r="H11" s="139"/>
    </row>
    <row r="12" spans="1:8" s="128" customFormat="1" ht="12.75" x14ac:dyDescent="0.2">
      <c r="A12" s="126" t="s">
        <v>102</v>
      </c>
      <c r="B12" s="127">
        <v>16621.8</v>
      </c>
      <c r="C12" s="135">
        <v>15805.65</v>
      </c>
      <c r="E12" s="33"/>
      <c r="F12" s="36"/>
      <c r="G12" s="36"/>
      <c r="H12" s="139"/>
    </row>
    <row r="13" spans="1:8" s="128" customFormat="1" ht="12.75" x14ac:dyDescent="0.2">
      <c r="A13" s="126" t="s">
        <v>103</v>
      </c>
      <c r="B13" s="127">
        <v>0</v>
      </c>
      <c r="C13" s="135">
        <v>0</v>
      </c>
      <c r="E13" s="33"/>
      <c r="F13" s="33"/>
      <c r="G13" s="33"/>
      <c r="H13" s="139"/>
    </row>
    <row r="14" spans="1:8" s="128" customFormat="1" ht="12.75" x14ac:dyDescent="0.2">
      <c r="A14" s="126" t="s">
        <v>112</v>
      </c>
      <c r="B14" s="127">
        <v>135824.57999999999</v>
      </c>
      <c r="C14" s="135">
        <v>124169.12</v>
      </c>
      <c r="E14" s="33"/>
      <c r="F14" s="36"/>
      <c r="G14" s="36"/>
      <c r="H14" s="139"/>
    </row>
    <row r="15" spans="1:8" s="128" customFormat="1" ht="12.75" x14ac:dyDescent="0.25">
      <c r="A15" s="126" t="s">
        <v>141</v>
      </c>
      <c r="B15" s="135">
        <v>2400</v>
      </c>
      <c r="C15" s="135">
        <v>2400</v>
      </c>
      <c r="E15" s="33"/>
      <c r="F15" s="36"/>
      <c r="G15" s="36"/>
    </row>
    <row r="16" spans="1:8" s="128" customFormat="1" ht="12.75" x14ac:dyDescent="0.25">
      <c r="A16" s="126" t="s">
        <v>114</v>
      </c>
      <c r="B16" s="135">
        <v>174047.16</v>
      </c>
      <c r="C16" s="135">
        <v>164423.15</v>
      </c>
      <c r="E16" s="33"/>
      <c r="F16" s="36"/>
      <c r="G16" s="36"/>
    </row>
    <row r="17" spans="1:8" s="128" customFormat="1" ht="12.75" x14ac:dyDescent="0.25">
      <c r="A17" s="126" t="s">
        <v>142</v>
      </c>
      <c r="B17" s="135">
        <v>40798.92</v>
      </c>
      <c r="C17" s="135">
        <v>38372.42</v>
      </c>
      <c r="E17" s="33"/>
      <c r="F17" s="46"/>
      <c r="G17" s="46"/>
    </row>
    <row r="18" spans="1:8" s="128" customFormat="1" ht="12.75" x14ac:dyDescent="0.2">
      <c r="A18" s="126" t="s">
        <v>115</v>
      </c>
      <c r="B18" s="127">
        <v>0</v>
      </c>
      <c r="C18" s="135">
        <v>0</v>
      </c>
      <c r="E18" s="33"/>
      <c r="F18" s="33"/>
      <c r="G18" s="33"/>
      <c r="H18" s="139"/>
    </row>
    <row r="19" spans="1:8" s="128" customFormat="1" ht="12.75" x14ac:dyDescent="0.25">
      <c r="A19" s="126" t="s">
        <v>372</v>
      </c>
      <c r="B19" s="135">
        <v>25788.06</v>
      </c>
      <c r="C19" s="135">
        <v>24359.41</v>
      </c>
      <c r="E19" s="33"/>
      <c r="F19" s="36"/>
      <c r="G19" s="36"/>
    </row>
    <row r="20" spans="1:8" s="128" customFormat="1" ht="12.75" x14ac:dyDescent="0.25">
      <c r="A20" s="126" t="s">
        <v>143</v>
      </c>
      <c r="B20" s="127">
        <v>0</v>
      </c>
      <c r="C20" s="135">
        <v>0</v>
      </c>
      <c r="E20" s="33"/>
      <c r="F20" s="33"/>
      <c r="G20" s="33"/>
    </row>
    <row r="21" spans="1:8" s="128" customFormat="1" ht="25.5" x14ac:dyDescent="0.25">
      <c r="A21" s="126" t="s">
        <v>116</v>
      </c>
      <c r="B21" s="127">
        <v>485745.46</v>
      </c>
      <c r="C21" s="135">
        <v>471838.57</v>
      </c>
      <c r="E21" s="33"/>
      <c r="F21" s="33"/>
      <c r="G21" s="33"/>
    </row>
    <row r="22" spans="1:8" s="128" customFormat="1" ht="25.5" x14ac:dyDescent="0.25">
      <c r="A22" s="126" t="s">
        <v>117</v>
      </c>
      <c r="B22" s="127">
        <v>1437960.64</v>
      </c>
      <c r="C22" s="135">
        <v>1302022.3899999999</v>
      </c>
      <c r="E22" s="33"/>
      <c r="F22" s="33"/>
      <c r="G22" s="33"/>
    </row>
    <row r="23" spans="1:8" s="128" customFormat="1" ht="12.75" x14ac:dyDescent="0.25">
      <c r="A23" s="126" t="s">
        <v>118</v>
      </c>
      <c r="B23" s="135">
        <v>29822.04</v>
      </c>
      <c r="C23" s="135">
        <v>28341.439999999999</v>
      </c>
      <c r="E23" s="33"/>
      <c r="F23" s="46"/>
      <c r="G23" s="46"/>
    </row>
    <row r="24" spans="1:8" s="128" customFormat="1" ht="12.75" x14ac:dyDescent="0.2">
      <c r="A24" s="126" t="s">
        <v>119</v>
      </c>
      <c r="B24" s="127">
        <v>92831.29</v>
      </c>
      <c r="C24" s="135">
        <v>87995.12</v>
      </c>
      <c r="E24" s="33"/>
      <c r="F24" s="46"/>
      <c r="G24" s="46"/>
      <c r="H24" s="139"/>
    </row>
    <row r="25" spans="1:8" s="128" customFormat="1" ht="12.75" x14ac:dyDescent="0.25">
      <c r="A25" s="126" t="s">
        <v>120</v>
      </c>
      <c r="B25" s="135">
        <v>0</v>
      </c>
      <c r="C25" s="135">
        <v>0</v>
      </c>
      <c r="E25" s="33"/>
      <c r="F25" s="33"/>
      <c r="G25" s="46"/>
    </row>
    <row r="26" spans="1:8" s="128" customFormat="1" ht="12.75" x14ac:dyDescent="0.2">
      <c r="A26" s="126" t="s">
        <v>180</v>
      </c>
      <c r="B26" s="127">
        <v>0</v>
      </c>
      <c r="C26" s="135">
        <v>0</v>
      </c>
      <c r="E26" s="33"/>
      <c r="F26" s="140"/>
      <c r="G26" s="140"/>
      <c r="H26" s="139"/>
    </row>
    <row r="27" spans="1:8" s="128" customFormat="1" ht="12.75" x14ac:dyDescent="0.2">
      <c r="A27" s="126" t="s">
        <v>100</v>
      </c>
      <c r="B27" s="127">
        <v>0</v>
      </c>
      <c r="C27" s="135">
        <v>0</v>
      </c>
      <c r="E27" s="33"/>
      <c r="F27" s="141"/>
      <c r="G27" s="141"/>
      <c r="H27" s="139"/>
    </row>
    <row r="28" spans="1:8" x14ac:dyDescent="0.25">
      <c r="A28" s="17" t="s">
        <v>144</v>
      </c>
      <c r="B28" s="28">
        <f>SUM(B7:B27)</f>
        <v>3591230.38</v>
      </c>
      <c r="C28" s="28">
        <f>SUM(C7:C27)</f>
        <v>3351047.3899999992</v>
      </c>
      <c r="E28" s="34"/>
      <c r="F28" s="47"/>
      <c r="G28" s="47"/>
    </row>
    <row r="29" spans="1:8" ht="15" x14ac:dyDescent="0.25">
      <c r="B29" s="18"/>
      <c r="C29" s="18"/>
    </row>
    <row r="30" spans="1:8" x14ac:dyDescent="0.25">
      <c r="A30" s="25" t="s">
        <v>110</v>
      </c>
      <c r="B30" s="26" t="s">
        <v>146</v>
      </c>
    </row>
    <row r="31" spans="1:8" s="128" customFormat="1" ht="12.75" x14ac:dyDescent="0.2">
      <c r="A31" s="126" t="s">
        <v>147</v>
      </c>
      <c r="B31" s="127">
        <f>SUM(B32:B40)</f>
        <v>656627.05000000005</v>
      </c>
      <c r="E31" s="33"/>
      <c r="F31" s="138"/>
      <c r="G31" s="139"/>
      <c r="H31" s="139"/>
    </row>
    <row r="32" spans="1:8" s="128" customFormat="1" ht="12.75" x14ac:dyDescent="0.2">
      <c r="A32" s="129" t="s">
        <v>121</v>
      </c>
      <c r="B32" s="130">
        <v>104620.32</v>
      </c>
      <c r="E32" s="33"/>
      <c r="F32" s="46"/>
      <c r="G32" s="139"/>
      <c r="H32" s="139"/>
    </row>
    <row r="33" spans="1:8" s="128" customFormat="1" ht="12.75" x14ac:dyDescent="0.2">
      <c r="A33" s="129" t="s">
        <v>122</v>
      </c>
      <c r="B33" s="130">
        <v>96798.24</v>
      </c>
      <c r="E33" s="33"/>
      <c r="F33" s="36"/>
      <c r="G33" s="139"/>
      <c r="H33" s="139"/>
    </row>
    <row r="34" spans="1:8" s="128" customFormat="1" ht="25.5" x14ac:dyDescent="0.2">
      <c r="A34" s="129" t="s">
        <v>123</v>
      </c>
      <c r="B34" s="130">
        <v>102420.36</v>
      </c>
      <c r="E34" s="33"/>
      <c r="F34" s="33"/>
      <c r="G34" s="139"/>
      <c r="H34" s="139"/>
    </row>
    <row r="35" spans="1:8" s="128" customFormat="1" ht="25.5" x14ac:dyDescent="0.2">
      <c r="A35" s="129" t="s">
        <v>124</v>
      </c>
      <c r="B35" s="130">
        <v>12710.88</v>
      </c>
      <c r="E35" s="33"/>
      <c r="F35" s="33"/>
      <c r="G35" s="139"/>
      <c r="H35" s="139"/>
    </row>
    <row r="36" spans="1:8" s="128" customFormat="1" ht="12.75" x14ac:dyDescent="0.2">
      <c r="A36" s="129" t="s">
        <v>125</v>
      </c>
      <c r="B36" s="130">
        <v>3911.04</v>
      </c>
      <c r="E36" s="33"/>
      <c r="F36" s="36"/>
      <c r="G36" s="139"/>
      <c r="H36" s="139"/>
    </row>
    <row r="37" spans="1:8" s="128" customFormat="1" ht="12.75" x14ac:dyDescent="0.2">
      <c r="A37" s="129" t="s">
        <v>126</v>
      </c>
      <c r="B37" s="130">
        <v>29525.73</v>
      </c>
      <c r="E37" s="33"/>
      <c r="F37" s="36"/>
      <c r="G37" s="139"/>
      <c r="H37" s="139"/>
    </row>
    <row r="38" spans="1:8" s="128" customFormat="1" ht="12.75" x14ac:dyDescent="0.2">
      <c r="A38" s="129" t="s">
        <v>127</v>
      </c>
      <c r="B38" s="130">
        <v>275622.18</v>
      </c>
      <c r="E38" s="33"/>
      <c r="F38" s="36"/>
      <c r="G38" s="139"/>
      <c r="H38" s="139"/>
    </row>
    <row r="39" spans="1:8" s="128" customFormat="1" ht="12.75" x14ac:dyDescent="0.2">
      <c r="A39" s="129" t="s">
        <v>128</v>
      </c>
      <c r="B39" s="130">
        <v>23034.240000000002</v>
      </c>
      <c r="E39" s="33"/>
      <c r="F39" s="36"/>
      <c r="G39" s="139"/>
      <c r="H39" s="139"/>
    </row>
    <row r="40" spans="1:8" s="128" customFormat="1" ht="25.5" x14ac:dyDescent="0.2">
      <c r="A40" s="129" t="s">
        <v>131</v>
      </c>
      <c r="B40" s="130">
        <v>7984.06</v>
      </c>
      <c r="E40" s="33"/>
      <c r="F40" s="46"/>
      <c r="G40" s="139"/>
      <c r="H40" s="139"/>
    </row>
    <row r="41" spans="1:8" s="128" customFormat="1" ht="12.75" x14ac:dyDescent="0.2">
      <c r="A41" s="126" t="s">
        <v>148</v>
      </c>
      <c r="B41" s="127">
        <v>107353</v>
      </c>
      <c r="E41" s="33"/>
      <c r="F41" s="36"/>
      <c r="G41" s="139"/>
      <c r="H41" s="139"/>
    </row>
    <row r="42" spans="1:8" s="128" customFormat="1" ht="25.5" x14ac:dyDescent="0.2">
      <c r="A42" s="126" t="s">
        <v>101</v>
      </c>
      <c r="B42" s="127">
        <v>97287.12</v>
      </c>
      <c r="E42" s="33"/>
      <c r="F42" s="46"/>
      <c r="G42" s="139"/>
      <c r="H42" s="139"/>
    </row>
    <row r="43" spans="1:8" s="128" customFormat="1" ht="12.75" x14ac:dyDescent="0.2">
      <c r="A43" s="126" t="s">
        <v>130</v>
      </c>
      <c r="B43" s="127">
        <v>80420.759999999995</v>
      </c>
      <c r="E43" s="33"/>
      <c r="F43" s="46"/>
      <c r="G43" s="139"/>
      <c r="H43" s="139"/>
    </row>
    <row r="44" spans="1:8" s="128" customFormat="1" ht="12.75" x14ac:dyDescent="0.2">
      <c r="A44" s="126" t="s">
        <v>336</v>
      </c>
      <c r="B44" s="127">
        <v>16621.919999999998</v>
      </c>
      <c r="E44" s="33"/>
      <c r="F44" s="46"/>
      <c r="G44" s="139"/>
      <c r="H44" s="139"/>
    </row>
    <row r="45" spans="1:8" s="128" customFormat="1" ht="12.75" x14ac:dyDescent="0.2">
      <c r="A45" s="126" t="s">
        <v>337</v>
      </c>
      <c r="B45" s="127">
        <v>0</v>
      </c>
      <c r="E45" s="33"/>
      <c r="F45" s="33"/>
      <c r="G45" s="139"/>
      <c r="H45" s="139"/>
    </row>
    <row r="46" spans="1:8" s="128" customFormat="1" ht="12.75" x14ac:dyDescent="0.2">
      <c r="A46" s="126" t="s">
        <v>338</v>
      </c>
      <c r="B46" s="127">
        <v>130308.02</v>
      </c>
      <c r="E46" s="33"/>
      <c r="F46" s="36"/>
      <c r="G46" s="139"/>
      <c r="H46" s="139"/>
    </row>
    <row r="47" spans="1:8" s="128" customFormat="1" ht="12.75" x14ac:dyDescent="0.2">
      <c r="A47" s="126" t="s">
        <v>104</v>
      </c>
      <c r="B47" s="127">
        <v>21065.52</v>
      </c>
      <c r="E47" s="33"/>
      <c r="F47" s="36"/>
      <c r="G47" s="139"/>
      <c r="H47" s="139"/>
    </row>
    <row r="48" spans="1:8" s="128" customFormat="1" ht="12.75" x14ac:dyDescent="0.2">
      <c r="A48" s="126" t="s">
        <v>339</v>
      </c>
      <c r="B48" s="127">
        <v>174041.28</v>
      </c>
      <c r="E48" s="33"/>
      <c r="F48" s="46"/>
      <c r="G48" s="139"/>
      <c r="H48" s="139"/>
    </row>
    <row r="49" spans="1:8" s="128" customFormat="1" ht="12.75" x14ac:dyDescent="0.2">
      <c r="A49" s="126" t="s">
        <v>340</v>
      </c>
      <c r="B49" s="127">
        <v>40798.92</v>
      </c>
      <c r="E49" s="33"/>
      <c r="F49" s="36"/>
      <c r="G49" s="139"/>
      <c r="H49" s="139"/>
    </row>
    <row r="50" spans="1:8" s="128" customFormat="1" ht="12.75" x14ac:dyDescent="0.2">
      <c r="A50" s="131" t="s">
        <v>341</v>
      </c>
      <c r="B50" s="127">
        <v>0</v>
      </c>
      <c r="E50" s="33"/>
      <c r="F50" s="33"/>
      <c r="G50" s="139"/>
      <c r="H50" s="139"/>
    </row>
    <row r="51" spans="1:8" s="128" customFormat="1" ht="12.75" x14ac:dyDescent="0.2">
      <c r="A51" s="126" t="s">
        <v>371</v>
      </c>
      <c r="B51" s="127">
        <v>25256.46</v>
      </c>
      <c r="E51" s="33"/>
      <c r="F51" s="33"/>
      <c r="G51" s="139"/>
      <c r="H51" s="139"/>
    </row>
    <row r="52" spans="1:8" s="128" customFormat="1" ht="12.75" x14ac:dyDescent="0.2">
      <c r="A52" s="131" t="s">
        <v>343</v>
      </c>
      <c r="B52" s="132">
        <v>0</v>
      </c>
      <c r="E52" s="33"/>
      <c r="F52" s="33"/>
      <c r="G52" s="139"/>
      <c r="H52" s="139"/>
    </row>
    <row r="53" spans="1:8" s="128" customFormat="1" ht="25.5" x14ac:dyDescent="0.2">
      <c r="A53" s="126" t="s">
        <v>346</v>
      </c>
      <c r="B53" s="127">
        <v>784733.51</v>
      </c>
      <c r="E53" s="33"/>
      <c r="F53" s="33"/>
      <c r="G53" s="139"/>
      <c r="H53" s="139"/>
    </row>
    <row r="54" spans="1:8" s="128" customFormat="1" ht="12.75" x14ac:dyDescent="0.25">
      <c r="A54" s="133" t="s">
        <v>134</v>
      </c>
      <c r="B54" s="130">
        <v>6252.78</v>
      </c>
      <c r="E54" s="33"/>
      <c r="F54" s="33"/>
    </row>
    <row r="55" spans="1:8" s="128" customFormat="1" ht="12.75" x14ac:dyDescent="0.2">
      <c r="A55" s="133" t="s">
        <v>181</v>
      </c>
      <c r="B55" s="130">
        <v>10852.99</v>
      </c>
      <c r="F55" s="140"/>
      <c r="H55" s="139"/>
    </row>
    <row r="56" spans="1:8" s="128" customFormat="1" ht="12.75" x14ac:dyDescent="0.2">
      <c r="A56" s="126" t="s">
        <v>344</v>
      </c>
      <c r="B56" s="127">
        <v>1391200.99</v>
      </c>
      <c r="E56" s="33"/>
      <c r="F56" s="33"/>
      <c r="H56" s="139"/>
    </row>
    <row r="57" spans="1:8" s="128" customFormat="1" ht="12.75" x14ac:dyDescent="0.2">
      <c r="A57" s="133" t="s">
        <v>135</v>
      </c>
      <c r="B57" s="130">
        <v>12721.44</v>
      </c>
      <c r="F57" s="33"/>
      <c r="H57" s="139"/>
    </row>
    <row r="58" spans="1:8" s="128" customFormat="1" ht="12.75" x14ac:dyDescent="0.2">
      <c r="A58" s="126" t="s">
        <v>345</v>
      </c>
      <c r="B58" s="127">
        <v>64116.12</v>
      </c>
      <c r="E58" s="33"/>
      <c r="F58" s="33"/>
      <c r="G58" s="139"/>
      <c r="H58" s="139"/>
    </row>
    <row r="59" spans="1:8" s="128" customFormat="1" ht="12.75" x14ac:dyDescent="0.2">
      <c r="A59" s="131" t="s">
        <v>107</v>
      </c>
      <c r="B59" s="132">
        <v>0</v>
      </c>
      <c r="E59" s="33"/>
      <c r="F59" s="33"/>
      <c r="G59" s="139"/>
      <c r="H59" s="139"/>
    </row>
    <row r="60" spans="1:8" s="128" customFormat="1" ht="12.75" x14ac:dyDescent="0.2">
      <c r="A60" s="126" t="s">
        <v>108</v>
      </c>
      <c r="B60" s="127">
        <v>0</v>
      </c>
      <c r="E60" s="33"/>
      <c r="F60" s="33"/>
      <c r="H60" s="139"/>
    </row>
    <row r="61" spans="1:8" s="128" customFormat="1" ht="12.75" x14ac:dyDescent="0.2">
      <c r="A61" s="131" t="s">
        <v>109</v>
      </c>
      <c r="B61" s="127">
        <v>0</v>
      </c>
      <c r="E61" s="33"/>
      <c r="F61" s="141"/>
      <c r="G61" s="139"/>
      <c r="H61" s="139"/>
    </row>
    <row r="62" spans="1:8" s="128" customFormat="1" ht="25.5" x14ac:dyDescent="0.2">
      <c r="A62" s="126" t="s">
        <v>185</v>
      </c>
      <c r="B62" s="134">
        <v>0</v>
      </c>
      <c r="E62" s="33"/>
      <c r="F62" s="33"/>
      <c r="G62" s="139"/>
      <c r="H62" s="139"/>
    </row>
    <row r="63" spans="1:8" x14ac:dyDescent="0.25">
      <c r="A63" s="17" t="s">
        <v>149</v>
      </c>
      <c r="B63" s="27">
        <f>B31+B41+B42+B43+B46+B44+B45+B47+B49+B48+B51+B58+B53+B50+B56+B52+B59+B60+B61+B62</f>
        <v>3589830.67</v>
      </c>
      <c r="E63" s="40"/>
      <c r="F63" s="48"/>
    </row>
    <row r="64" spans="1:8" ht="4.5" customHeight="1" x14ac:dyDescent="0.25">
      <c r="B64" s="2"/>
      <c r="E64" s="40"/>
      <c r="F64" s="48"/>
    </row>
    <row r="65" spans="1:2" x14ac:dyDescent="0.25">
      <c r="A65" s="17" t="s">
        <v>137</v>
      </c>
      <c r="B65" s="27">
        <f>C28-B63</f>
        <v>-238783.28000000073</v>
      </c>
    </row>
  </sheetData>
  <mergeCells count="4">
    <mergeCell ref="A1:C1"/>
    <mergeCell ref="A3:C3"/>
    <mergeCell ref="A5:A6"/>
    <mergeCell ref="B5:C5"/>
  </mergeCells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scale="80" orientation="portrait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zoomScaleNormal="100" workbookViewId="0">
      <pane ySplit="3" topLeftCell="A4" activePane="bottomLeft" state="frozen"/>
      <selection sqref="A1:C1"/>
      <selection pane="bottomLeft" sqref="A1:C1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155" t="s">
        <v>97</v>
      </c>
      <c r="B1" s="155"/>
      <c r="C1" s="155"/>
      <c r="D1" s="16"/>
      <c r="E1" s="21"/>
      <c r="F1" s="21"/>
    </row>
    <row r="2" spans="1:8" ht="6.75" customHeight="1" thickBot="1" x14ac:dyDescent="0.3"/>
    <row r="3" spans="1:8" ht="24.75" customHeight="1" thickBot="1" x14ac:dyDescent="0.3">
      <c r="A3" s="159" t="s">
        <v>67</v>
      </c>
      <c r="B3" s="159"/>
      <c r="C3" s="159"/>
      <c r="D3" s="23"/>
      <c r="E3" s="1" t="s">
        <v>91</v>
      </c>
      <c r="F3" s="20"/>
    </row>
    <row r="4" spans="1:8" ht="6" customHeight="1" x14ac:dyDescent="0.25"/>
    <row r="5" spans="1:8" x14ac:dyDescent="0.25">
      <c r="A5" s="153" t="s">
        <v>110</v>
      </c>
      <c r="B5" s="157" t="s">
        <v>145</v>
      </c>
      <c r="C5" s="158"/>
      <c r="E5" s="5"/>
      <c r="F5" s="6"/>
    </row>
    <row r="6" spans="1:8" x14ac:dyDescent="0.25">
      <c r="A6" s="154"/>
      <c r="B6" s="25" t="s">
        <v>98</v>
      </c>
      <c r="C6" s="25" t="s">
        <v>99</v>
      </c>
      <c r="E6" s="5"/>
      <c r="F6" s="6"/>
    </row>
    <row r="7" spans="1:8" s="128" customFormat="1" ht="12.75" x14ac:dyDescent="0.2">
      <c r="A7" s="126" t="s">
        <v>139</v>
      </c>
      <c r="B7" s="127">
        <v>1178735.8799999999</v>
      </c>
      <c r="C7" s="135">
        <v>1174284.02</v>
      </c>
      <c r="E7" s="33"/>
      <c r="F7" s="36"/>
      <c r="G7" s="36"/>
      <c r="H7" s="139"/>
    </row>
    <row r="8" spans="1:8" s="128" customFormat="1" ht="25.5" x14ac:dyDescent="0.2">
      <c r="A8" s="126" t="s">
        <v>113</v>
      </c>
      <c r="B8" s="127">
        <v>161587.99</v>
      </c>
      <c r="C8" s="135">
        <v>157118.28</v>
      </c>
      <c r="E8" s="33"/>
      <c r="F8" s="33"/>
      <c r="G8" s="33"/>
      <c r="H8" s="139"/>
    </row>
    <row r="9" spans="1:8" s="128" customFormat="1" ht="12.75" x14ac:dyDescent="0.25">
      <c r="A9" s="126" t="s">
        <v>140</v>
      </c>
      <c r="B9" s="135">
        <v>575482.5</v>
      </c>
      <c r="C9" s="135">
        <v>573901.73</v>
      </c>
      <c r="E9" s="33"/>
      <c r="F9" s="36"/>
      <c r="G9" s="36"/>
    </row>
    <row r="10" spans="1:8" s="128" customFormat="1" ht="25.5" x14ac:dyDescent="0.2">
      <c r="A10" s="126" t="s">
        <v>129</v>
      </c>
      <c r="B10" s="127">
        <v>181203.78</v>
      </c>
      <c r="C10" s="135">
        <v>180358.15</v>
      </c>
      <c r="E10" s="33"/>
      <c r="F10" s="36"/>
      <c r="G10" s="36"/>
      <c r="H10" s="139"/>
    </row>
    <row r="11" spans="1:8" s="128" customFormat="1" ht="12.75" x14ac:dyDescent="0.2">
      <c r="A11" s="126" t="s">
        <v>111</v>
      </c>
      <c r="B11" s="127">
        <v>141762.96</v>
      </c>
      <c r="C11" s="135">
        <v>140667.34</v>
      </c>
      <c r="E11" s="33"/>
      <c r="F11" s="36"/>
      <c r="G11" s="36"/>
      <c r="H11" s="139"/>
    </row>
    <row r="12" spans="1:8" s="128" customFormat="1" ht="12.75" x14ac:dyDescent="0.2">
      <c r="A12" s="126" t="s">
        <v>102</v>
      </c>
      <c r="B12" s="127">
        <v>30959.040000000001</v>
      </c>
      <c r="C12" s="135">
        <v>30904.77</v>
      </c>
      <c r="E12" s="33"/>
      <c r="F12" s="36"/>
      <c r="G12" s="36"/>
      <c r="H12" s="139"/>
    </row>
    <row r="13" spans="1:8" s="128" customFormat="1" ht="12.75" x14ac:dyDescent="0.2">
      <c r="A13" s="126" t="s">
        <v>103</v>
      </c>
      <c r="B13" s="127">
        <v>0</v>
      </c>
      <c r="C13" s="135">
        <v>0</v>
      </c>
      <c r="E13" s="33"/>
      <c r="F13" s="33"/>
      <c r="G13" s="33"/>
      <c r="H13" s="139"/>
    </row>
    <row r="14" spans="1:8" s="128" customFormat="1" ht="12.75" x14ac:dyDescent="0.2">
      <c r="A14" s="126" t="s">
        <v>112</v>
      </c>
      <c r="B14" s="127">
        <v>176664.95999999999</v>
      </c>
      <c r="C14" s="135">
        <v>172569.66</v>
      </c>
      <c r="E14" s="33"/>
      <c r="F14" s="36"/>
      <c r="G14" s="36"/>
      <c r="H14" s="139"/>
    </row>
    <row r="15" spans="1:8" s="128" customFormat="1" ht="12.75" x14ac:dyDescent="0.25">
      <c r="A15" s="126" t="s">
        <v>141</v>
      </c>
      <c r="B15" s="135">
        <v>2400</v>
      </c>
      <c r="C15" s="135">
        <v>2400</v>
      </c>
      <c r="E15" s="33"/>
      <c r="F15" s="36"/>
      <c r="G15" s="36"/>
    </row>
    <row r="16" spans="1:8" s="128" customFormat="1" ht="12.75" x14ac:dyDescent="0.25">
      <c r="A16" s="126" t="s">
        <v>114</v>
      </c>
      <c r="B16" s="135">
        <v>324163.8</v>
      </c>
      <c r="C16" s="135">
        <v>321164.75</v>
      </c>
      <c r="E16" s="33"/>
      <c r="F16" s="36"/>
      <c r="G16" s="36"/>
    </row>
    <row r="17" spans="1:8" s="128" customFormat="1" ht="12.75" x14ac:dyDescent="0.25">
      <c r="A17" s="126" t="s">
        <v>142</v>
      </c>
      <c r="B17" s="135">
        <v>0</v>
      </c>
      <c r="C17" s="135">
        <v>0</v>
      </c>
      <c r="E17" s="33"/>
      <c r="F17" s="46"/>
      <c r="G17" s="46"/>
    </row>
    <row r="18" spans="1:8" s="128" customFormat="1" ht="12.75" x14ac:dyDescent="0.2">
      <c r="A18" s="126" t="s">
        <v>115</v>
      </c>
      <c r="B18" s="127">
        <v>0</v>
      </c>
      <c r="C18" s="135">
        <v>0</v>
      </c>
      <c r="E18" s="33"/>
      <c r="F18" s="33"/>
      <c r="G18" s="33"/>
      <c r="H18" s="139"/>
    </row>
    <row r="19" spans="1:8" s="128" customFormat="1" ht="12.75" x14ac:dyDescent="0.25">
      <c r="A19" s="126" t="s">
        <v>372</v>
      </c>
      <c r="B19" s="135">
        <v>75827.320000000007</v>
      </c>
      <c r="C19" s="135">
        <v>74537.72</v>
      </c>
      <c r="E19" s="33"/>
      <c r="F19" s="36"/>
      <c r="G19" s="36"/>
    </row>
    <row r="20" spans="1:8" s="128" customFormat="1" ht="12.75" x14ac:dyDescent="0.25">
      <c r="A20" s="126" t="s">
        <v>143</v>
      </c>
      <c r="B20" s="127">
        <v>0</v>
      </c>
      <c r="C20" s="135">
        <v>0</v>
      </c>
      <c r="E20" s="33"/>
      <c r="F20" s="33"/>
      <c r="G20" s="33"/>
    </row>
    <row r="21" spans="1:8" s="128" customFormat="1" ht="25.5" x14ac:dyDescent="0.25">
      <c r="A21" s="126" t="s">
        <v>116</v>
      </c>
      <c r="B21" s="127">
        <v>559430.65</v>
      </c>
      <c r="C21" s="135">
        <v>649046.47</v>
      </c>
      <c r="E21" s="33"/>
      <c r="F21" s="33"/>
      <c r="G21" s="33"/>
    </row>
    <row r="22" spans="1:8" s="128" customFormat="1" ht="25.5" x14ac:dyDescent="0.25">
      <c r="A22" s="126" t="s">
        <v>117</v>
      </c>
      <c r="B22" s="127">
        <v>1979902.52</v>
      </c>
      <c r="C22" s="135">
        <v>2494057</v>
      </c>
      <c r="E22" s="33"/>
      <c r="F22" s="33"/>
      <c r="G22" s="33"/>
    </row>
    <row r="23" spans="1:8" s="128" customFormat="1" ht="12.75" x14ac:dyDescent="0.25">
      <c r="A23" s="126" t="s">
        <v>118</v>
      </c>
      <c r="B23" s="135">
        <v>55546.559999999998</v>
      </c>
      <c r="C23" s="135">
        <v>55425.120000000003</v>
      </c>
      <c r="E23" s="33"/>
      <c r="F23" s="46"/>
      <c r="G23" s="46"/>
    </row>
    <row r="24" spans="1:8" s="128" customFormat="1" ht="12.75" x14ac:dyDescent="0.2">
      <c r="A24" s="126" t="s">
        <v>119</v>
      </c>
      <c r="B24" s="127">
        <v>90971.02</v>
      </c>
      <c r="C24" s="135">
        <v>108257.42</v>
      </c>
      <c r="E24" s="33"/>
      <c r="F24" s="46"/>
      <c r="G24" s="46"/>
      <c r="H24" s="139"/>
    </row>
    <row r="25" spans="1:8" s="128" customFormat="1" ht="12.75" x14ac:dyDescent="0.25">
      <c r="A25" s="126" t="s">
        <v>120</v>
      </c>
      <c r="B25" s="135">
        <v>87595.7</v>
      </c>
      <c r="C25" s="135">
        <v>87595.7</v>
      </c>
      <c r="E25" s="33"/>
      <c r="F25" s="33"/>
      <c r="G25" s="46"/>
    </row>
    <row r="26" spans="1:8" s="128" customFormat="1" ht="12.75" x14ac:dyDescent="0.2">
      <c r="A26" s="126" t="s">
        <v>180</v>
      </c>
      <c r="B26" s="127">
        <v>195079.44</v>
      </c>
      <c r="C26" s="135">
        <v>175396.65</v>
      </c>
      <c r="E26" s="33"/>
      <c r="F26" s="140"/>
      <c r="G26" s="140"/>
      <c r="H26" s="139"/>
    </row>
    <row r="27" spans="1:8" s="128" customFormat="1" ht="12.75" x14ac:dyDescent="0.2">
      <c r="A27" s="126" t="s">
        <v>100</v>
      </c>
      <c r="B27" s="127">
        <v>0</v>
      </c>
      <c r="C27" s="135">
        <v>0</v>
      </c>
      <c r="E27" s="33"/>
      <c r="F27" s="141"/>
      <c r="G27" s="141"/>
      <c r="H27" s="139"/>
    </row>
    <row r="28" spans="1:8" x14ac:dyDescent="0.25">
      <c r="A28" s="17" t="s">
        <v>144</v>
      </c>
      <c r="B28" s="28">
        <f>SUM(B7:B27)</f>
        <v>5817314.1199999992</v>
      </c>
      <c r="C28" s="28">
        <f>SUM(C7:C27)</f>
        <v>6397684.7800000012</v>
      </c>
      <c r="E28" s="34"/>
      <c r="F28" s="47"/>
      <c r="G28" s="47"/>
    </row>
    <row r="29" spans="1:8" ht="15" x14ac:dyDescent="0.25">
      <c r="B29" s="18"/>
      <c r="C29" s="18"/>
    </row>
    <row r="30" spans="1:8" x14ac:dyDescent="0.25">
      <c r="A30" s="25" t="s">
        <v>110</v>
      </c>
      <c r="B30" s="26" t="s">
        <v>146</v>
      </c>
    </row>
    <row r="31" spans="1:8" s="128" customFormat="1" ht="12.75" x14ac:dyDescent="0.2">
      <c r="A31" s="126" t="s">
        <v>147</v>
      </c>
      <c r="B31" s="127">
        <f>SUM(B32:B40)</f>
        <v>1093459.6200000001</v>
      </c>
      <c r="E31" s="33"/>
      <c r="F31" s="138"/>
      <c r="G31" s="139"/>
      <c r="H31" s="139"/>
    </row>
    <row r="32" spans="1:8" s="128" customFormat="1" ht="12.75" x14ac:dyDescent="0.2">
      <c r="A32" s="129" t="s">
        <v>121</v>
      </c>
      <c r="B32" s="130">
        <v>194859.84</v>
      </c>
      <c r="E32" s="33"/>
      <c r="F32" s="46"/>
      <c r="G32" s="139"/>
      <c r="H32" s="139"/>
    </row>
    <row r="33" spans="1:8" s="128" customFormat="1" ht="12.75" x14ac:dyDescent="0.2">
      <c r="A33" s="129" t="s">
        <v>122</v>
      </c>
      <c r="B33" s="130">
        <v>180290.88</v>
      </c>
      <c r="E33" s="33"/>
      <c r="F33" s="36"/>
      <c r="G33" s="139"/>
      <c r="H33" s="139"/>
    </row>
    <row r="34" spans="1:8" s="128" customFormat="1" ht="25.5" x14ac:dyDescent="0.2">
      <c r="A34" s="129" t="s">
        <v>123</v>
      </c>
      <c r="B34" s="130">
        <v>190762.32</v>
      </c>
      <c r="E34" s="33"/>
      <c r="F34" s="33"/>
      <c r="G34" s="139"/>
      <c r="H34" s="139"/>
    </row>
    <row r="35" spans="1:8" s="128" customFormat="1" ht="25.5" x14ac:dyDescent="0.2">
      <c r="A35" s="129" t="s">
        <v>124</v>
      </c>
      <c r="B35" s="130">
        <v>23674.560000000001</v>
      </c>
      <c r="E35" s="33"/>
      <c r="F35" s="33"/>
      <c r="G35" s="139"/>
      <c r="H35" s="139"/>
    </row>
    <row r="36" spans="1:8" s="128" customFormat="1" ht="12.75" x14ac:dyDescent="0.2">
      <c r="A36" s="129" t="s">
        <v>125</v>
      </c>
      <c r="B36" s="130">
        <v>7284.48</v>
      </c>
      <c r="E36" s="33"/>
      <c r="F36" s="36"/>
      <c r="G36" s="139"/>
      <c r="H36" s="139"/>
    </row>
    <row r="37" spans="1:8" s="128" customFormat="1" ht="12.75" x14ac:dyDescent="0.2">
      <c r="A37" s="129" t="s">
        <v>126</v>
      </c>
      <c r="B37" s="130">
        <v>15898.47</v>
      </c>
      <c r="E37" s="33"/>
      <c r="F37" s="36"/>
      <c r="G37" s="139"/>
      <c r="H37" s="139"/>
    </row>
    <row r="38" spans="1:8" s="128" customFormat="1" ht="12.75" x14ac:dyDescent="0.2">
      <c r="A38" s="129" t="s">
        <v>127</v>
      </c>
      <c r="B38" s="130">
        <v>448573.55</v>
      </c>
      <c r="E38" s="33"/>
      <c r="F38" s="36"/>
      <c r="G38" s="139"/>
      <c r="H38" s="139"/>
    </row>
    <row r="39" spans="1:8" s="128" customFormat="1" ht="12.75" x14ac:dyDescent="0.2">
      <c r="A39" s="129" t="s">
        <v>128</v>
      </c>
      <c r="B39" s="130">
        <v>7678.08</v>
      </c>
      <c r="E39" s="33"/>
      <c r="F39" s="36"/>
      <c r="G39" s="139"/>
      <c r="H39" s="139"/>
    </row>
    <row r="40" spans="1:8" s="128" customFormat="1" ht="25.5" x14ac:dyDescent="0.2">
      <c r="A40" s="129" t="s">
        <v>131</v>
      </c>
      <c r="B40" s="130">
        <v>24437.439999999999</v>
      </c>
      <c r="E40" s="33"/>
      <c r="F40" s="46"/>
      <c r="G40" s="139"/>
      <c r="H40" s="139"/>
    </row>
    <row r="41" spans="1:8" s="128" customFormat="1" ht="12.75" x14ac:dyDescent="0.2">
      <c r="A41" s="126" t="s">
        <v>148</v>
      </c>
      <c r="B41" s="127">
        <v>790473</v>
      </c>
      <c r="E41" s="33"/>
      <c r="F41" s="36"/>
      <c r="G41" s="139"/>
      <c r="H41" s="139"/>
    </row>
    <row r="42" spans="1:8" s="128" customFormat="1" ht="25.5" x14ac:dyDescent="0.2">
      <c r="A42" s="126" t="s">
        <v>101</v>
      </c>
      <c r="B42" s="127">
        <v>181201.44</v>
      </c>
      <c r="E42" s="33"/>
      <c r="F42" s="46"/>
      <c r="G42" s="139"/>
      <c r="H42" s="139"/>
    </row>
    <row r="43" spans="1:8" s="128" customFormat="1" ht="12.75" x14ac:dyDescent="0.2">
      <c r="A43" s="126" t="s">
        <v>130</v>
      </c>
      <c r="B43" s="127">
        <v>149787.12</v>
      </c>
      <c r="E43" s="33"/>
      <c r="F43" s="46"/>
      <c r="G43" s="139"/>
      <c r="H43" s="139"/>
    </row>
    <row r="44" spans="1:8" s="128" customFormat="1" ht="12.75" x14ac:dyDescent="0.2">
      <c r="A44" s="126" t="s">
        <v>336</v>
      </c>
      <c r="B44" s="127">
        <v>30959.040000000001</v>
      </c>
      <c r="E44" s="33"/>
      <c r="F44" s="46"/>
      <c r="G44" s="139"/>
      <c r="H44" s="139"/>
    </row>
    <row r="45" spans="1:8" s="128" customFormat="1" ht="12.75" x14ac:dyDescent="0.2">
      <c r="A45" s="126" t="s">
        <v>337</v>
      </c>
      <c r="B45" s="127">
        <v>0</v>
      </c>
      <c r="E45" s="33"/>
      <c r="F45" s="33"/>
      <c r="G45" s="139"/>
      <c r="H45" s="139"/>
    </row>
    <row r="46" spans="1:8" s="128" customFormat="1" ht="12.75" x14ac:dyDescent="0.2">
      <c r="A46" s="126" t="s">
        <v>338</v>
      </c>
      <c r="B46" s="127">
        <v>165414.22</v>
      </c>
      <c r="E46" s="33"/>
      <c r="F46" s="36"/>
      <c r="G46" s="139"/>
      <c r="H46" s="139"/>
    </row>
    <row r="47" spans="1:8" s="128" customFormat="1" ht="12.75" x14ac:dyDescent="0.2">
      <c r="A47" s="126" t="s">
        <v>104</v>
      </c>
      <c r="B47" s="127">
        <v>27084.240000000002</v>
      </c>
      <c r="E47" s="33"/>
      <c r="F47" s="36"/>
      <c r="G47" s="139"/>
      <c r="H47" s="139"/>
    </row>
    <row r="48" spans="1:8" s="128" customFormat="1" ht="12.75" x14ac:dyDescent="0.2">
      <c r="A48" s="126" t="s">
        <v>339</v>
      </c>
      <c r="B48" s="127">
        <v>324159.35999999999</v>
      </c>
      <c r="E48" s="33"/>
      <c r="F48" s="46"/>
      <c r="G48" s="139"/>
      <c r="H48" s="139"/>
    </row>
    <row r="49" spans="1:8" s="128" customFormat="1" ht="12.75" x14ac:dyDescent="0.2">
      <c r="A49" s="126" t="s">
        <v>340</v>
      </c>
      <c r="B49" s="127">
        <v>0</v>
      </c>
      <c r="E49" s="33"/>
      <c r="F49" s="33"/>
      <c r="G49" s="139"/>
      <c r="H49" s="139"/>
    </row>
    <row r="50" spans="1:8" s="128" customFormat="1" ht="12.75" x14ac:dyDescent="0.2">
      <c r="A50" s="131" t="s">
        <v>341</v>
      </c>
      <c r="B50" s="127">
        <v>0</v>
      </c>
      <c r="E50" s="33"/>
      <c r="F50" s="33"/>
      <c r="G50" s="139"/>
      <c r="H50" s="139"/>
    </row>
    <row r="51" spans="1:8" s="128" customFormat="1" ht="12.75" x14ac:dyDescent="0.2">
      <c r="A51" s="126" t="s">
        <v>371</v>
      </c>
      <c r="B51" s="127">
        <v>81458.559999999998</v>
      </c>
      <c r="E51" s="33"/>
      <c r="F51" s="33"/>
      <c r="G51" s="139"/>
      <c r="H51" s="139"/>
    </row>
    <row r="52" spans="1:8" s="128" customFormat="1" ht="12.75" x14ac:dyDescent="0.2">
      <c r="A52" s="131" t="s">
        <v>343</v>
      </c>
      <c r="B52" s="132">
        <v>0</v>
      </c>
      <c r="E52" s="33"/>
      <c r="F52" s="33"/>
      <c r="G52" s="139"/>
      <c r="H52" s="139"/>
    </row>
    <row r="53" spans="1:8" s="128" customFormat="1" ht="25.5" x14ac:dyDescent="0.2">
      <c r="A53" s="126" t="s">
        <v>346</v>
      </c>
      <c r="B53" s="127">
        <v>697761.42</v>
      </c>
      <c r="E53" s="33"/>
      <c r="F53" s="33"/>
      <c r="G53" s="139"/>
      <c r="H53" s="139"/>
    </row>
    <row r="54" spans="1:8" s="128" customFormat="1" ht="12.75" x14ac:dyDescent="0.25">
      <c r="A54" s="133" t="s">
        <v>134</v>
      </c>
      <c r="B54" s="130">
        <v>33618.720000000001</v>
      </c>
      <c r="E54" s="33"/>
      <c r="F54" s="33"/>
    </row>
    <row r="55" spans="1:8" s="128" customFormat="1" ht="12.75" x14ac:dyDescent="0.2">
      <c r="A55" s="133" t="s">
        <v>181</v>
      </c>
      <c r="B55" s="130">
        <v>58196.89</v>
      </c>
      <c r="F55" s="140"/>
      <c r="H55" s="139"/>
    </row>
    <row r="56" spans="1:8" s="128" customFormat="1" ht="12.75" x14ac:dyDescent="0.2">
      <c r="A56" s="126" t="s">
        <v>344</v>
      </c>
      <c r="B56" s="127">
        <v>2033219.03</v>
      </c>
      <c r="E56" s="33"/>
      <c r="F56" s="33"/>
      <c r="H56" s="139"/>
    </row>
    <row r="57" spans="1:8" s="128" customFormat="1" ht="12.75" x14ac:dyDescent="0.2">
      <c r="A57" s="133" t="s">
        <v>135</v>
      </c>
      <c r="B57" s="130">
        <v>69772.38</v>
      </c>
      <c r="F57" s="33"/>
      <c r="H57" s="139"/>
    </row>
    <row r="58" spans="1:8" s="128" customFormat="1" ht="12.75" x14ac:dyDescent="0.2">
      <c r="A58" s="126" t="s">
        <v>345</v>
      </c>
      <c r="B58" s="127">
        <v>41618.639999999999</v>
      </c>
      <c r="E58" s="33"/>
      <c r="F58" s="33"/>
      <c r="G58" s="139"/>
      <c r="H58" s="139"/>
    </row>
    <row r="59" spans="1:8" s="128" customFormat="1" ht="12.75" x14ac:dyDescent="0.2">
      <c r="A59" s="131" t="s">
        <v>107</v>
      </c>
      <c r="B59" s="132">
        <v>0</v>
      </c>
      <c r="E59" s="33"/>
      <c r="F59" s="33"/>
      <c r="G59" s="139"/>
      <c r="H59" s="139"/>
    </row>
    <row r="60" spans="1:8" s="128" customFormat="1" ht="12.75" x14ac:dyDescent="0.2">
      <c r="A60" s="126" t="s">
        <v>108</v>
      </c>
      <c r="B60" s="127">
        <v>23778.17</v>
      </c>
      <c r="E60" s="33"/>
      <c r="F60" s="36"/>
      <c r="H60" s="139"/>
    </row>
    <row r="61" spans="1:8" s="128" customFormat="1" ht="12.75" x14ac:dyDescent="0.2">
      <c r="A61" s="131" t="s">
        <v>109</v>
      </c>
      <c r="B61" s="127">
        <v>0</v>
      </c>
      <c r="E61" s="33"/>
      <c r="F61" s="141"/>
      <c r="G61" s="139"/>
      <c r="H61" s="139"/>
    </row>
    <row r="62" spans="1:8" s="128" customFormat="1" ht="25.5" x14ac:dyDescent="0.2">
      <c r="A62" s="126" t="s">
        <v>185</v>
      </c>
      <c r="B62" s="134">
        <v>0</v>
      </c>
      <c r="E62" s="33"/>
      <c r="F62" s="33"/>
      <c r="G62" s="139"/>
      <c r="H62" s="139"/>
    </row>
    <row r="63" spans="1:8" x14ac:dyDescent="0.25">
      <c r="A63" s="17" t="s">
        <v>149</v>
      </c>
      <c r="B63" s="27">
        <f>B31+B41+B42+B43+B46+B44+B45+B47+B49+B48+B51+B58+B53+B50+B56+B52+B59+B60+B61+B62</f>
        <v>5640373.8600000003</v>
      </c>
      <c r="E63" s="40"/>
      <c r="F63" s="48"/>
    </row>
    <row r="64" spans="1:8" ht="4.5" customHeight="1" x14ac:dyDescent="0.25">
      <c r="B64" s="2"/>
      <c r="E64" s="40"/>
      <c r="F64" s="48"/>
    </row>
    <row r="65" spans="1:2" x14ac:dyDescent="0.25">
      <c r="A65" s="17" t="s">
        <v>137</v>
      </c>
      <c r="B65" s="27">
        <f>C28-B63</f>
        <v>757310.92000000086</v>
      </c>
    </row>
  </sheetData>
  <mergeCells count="4">
    <mergeCell ref="A1:C1"/>
    <mergeCell ref="A3:C3"/>
    <mergeCell ref="A5:A6"/>
    <mergeCell ref="B5:C5"/>
  </mergeCells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scale="80"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zoomScaleNormal="100" workbookViewId="0">
      <pane ySplit="3" topLeftCell="A4" activePane="bottomLeft" state="frozen"/>
      <selection sqref="A1:C1"/>
      <selection pane="bottomLeft" sqref="A1:C1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155" t="s">
        <v>97</v>
      </c>
      <c r="B1" s="155"/>
      <c r="C1" s="155"/>
      <c r="D1" s="16"/>
      <c r="E1" s="21"/>
      <c r="F1" s="21"/>
    </row>
    <row r="2" spans="1:8" ht="6.75" customHeight="1" thickBot="1" x14ac:dyDescent="0.3"/>
    <row r="3" spans="1:8" ht="24.75" customHeight="1" thickBot="1" x14ac:dyDescent="0.3">
      <c r="A3" s="159" t="s">
        <v>68</v>
      </c>
      <c r="B3" s="159"/>
      <c r="C3" s="159"/>
      <c r="D3" s="23"/>
      <c r="E3" s="1" t="s">
        <v>91</v>
      </c>
      <c r="F3" s="20"/>
    </row>
    <row r="4" spans="1:8" ht="6" customHeight="1" x14ac:dyDescent="0.25"/>
    <row r="5" spans="1:8" x14ac:dyDescent="0.25">
      <c r="A5" s="153" t="s">
        <v>110</v>
      </c>
      <c r="B5" s="157" t="s">
        <v>145</v>
      </c>
      <c r="C5" s="158"/>
      <c r="E5" s="5"/>
      <c r="F5" s="6"/>
    </row>
    <row r="6" spans="1:8" x14ac:dyDescent="0.25">
      <c r="A6" s="154"/>
      <c r="B6" s="25" t="s">
        <v>98</v>
      </c>
      <c r="C6" s="25" t="s">
        <v>99</v>
      </c>
      <c r="E6" s="5"/>
      <c r="F6" s="6"/>
    </row>
    <row r="7" spans="1:8" s="128" customFormat="1" ht="12.75" x14ac:dyDescent="0.2">
      <c r="A7" s="126" t="s">
        <v>139</v>
      </c>
      <c r="B7" s="127">
        <v>633802.92000000004</v>
      </c>
      <c r="C7" s="135">
        <v>628747.67000000004</v>
      </c>
      <c r="E7" s="33"/>
      <c r="F7" s="36"/>
      <c r="G7" s="36"/>
      <c r="H7" s="139"/>
    </row>
    <row r="8" spans="1:8" s="128" customFormat="1" ht="25.5" x14ac:dyDescent="0.2">
      <c r="A8" s="126" t="s">
        <v>113</v>
      </c>
      <c r="B8" s="127">
        <v>37425.14</v>
      </c>
      <c r="C8" s="135">
        <v>36585.879999999997</v>
      </c>
      <c r="E8" s="33"/>
      <c r="F8" s="33"/>
      <c r="G8" s="33"/>
      <c r="H8" s="139"/>
    </row>
    <row r="9" spans="1:8" s="128" customFormat="1" ht="12.75" x14ac:dyDescent="0.25">
      <c r="A9" s="126" t="s">
        <v>140</v>
      </c>
      <c r="B9" s="135">
        <v>309434.7</v>
      </c>
      <c r="C9" s="135">
        <v>307086.34000000003</v>
      </c>
      <c r="E9" s="33"/>
      <c r="F9" s="36"/>
      <c r="G9" s="36"/>
    </row>
    <row r="10" spans="1:8" s="128" customFormat="1" ht="25.5" x14ac:dyDescent="0.2">
      <c r="A10" s="126" t="s">
        <v>129</v>
      </c>
      <c r="B10" s="127">
        <v>97432.62</v>
      </c>
      <c r="C10" s="135">
        <v>96614.6</v>
      </c>
      <c r="E10" s="33"/>
      <c r="F10" s="36"/>
      <c r="G10" s="36"/>
      <c r="H10" s="139"/>
    </row>
    <row r="11" spans="1:8" s="128" customFormat="1" ht="12.75" x14ac:dyDescent="0.2">
      <c r="A11" s="126" t="s">
        <v>111</v>
      </c>
      <c r="B11" s="127">
        <v>80541.72</v>
      </c>
      <c r="C11" s="135">
        <v>79864.479999999996</v>
      </c>
      <c r="E11" s="33"/>
      <c r="F11" s="36"/>
      <c r="G11" s="36"/>
      <c r="H11" s="139"/>
    </row>
    <row r="12" spans="1:8" s="128" customFormat="1" ht="12.75" x14ac:dyDescent="0.2">
      <c r="A12" s="126" t="s">
        <v>102</v>
      </c>
      <c r="B12" s="127">
        <v>16647.240000000002</v>
      </c>
      <c r="C12" s="135">
        <v>16526.72</v>
      </c>
      <c r="E12" s="33"/>
      <c r="F12" s="36"/>
      <c r="G12" s="36"/>
      <c r="H12" s="139"/>
    </row>
    <row r="13" spans="1:8" s="128" customFormat="1" ht="12.75" x14ac:dyDescent="0.2">
      <c r="A13" s="126" t="s">
        <v>103</v>
      </c>
      <c r="B13" s="127">
        <v>0</v>
      </c>
      <c r="C13" s="135">
        <v>0</v>
      </c>
      <c r="E13" s="33"/>
      <c r="F13" s="33"/>
      <c r="G13" s="33"/>
      <c r="H13" s="139"/>
    </row>
    <row r="14" spans="1:8" s="128" customFormat="1" ht="12.75" x14ac:dyDescent="0.2">
      <c r="A14" s="126" t="s">
        <v>112</v>
      </c>
      <c r="B14" s="127">
        <v>162568.14000000001</v>
      </c>
      <c r="C14" s="135">
        <v>161728.31</v>
      </c>
      <c r="E14" s="33"/>
      <c r="F14" s="36"/>
      <c r="G14" s="36"/>
      <c r="H14" s="139"/>
    </row>
    <row r="15" spans="1:8" s="128" customFormat="1" ht="12.75" x14ac:dyDescent="0.25">
      <c r="A15" s="126" t="s">
        <v>141</v>
      </c>
      <c r="B15" s="135">
        <v>2000</v>
      </c>
      <c r="C15" s="135">
        <v>2000</v>
      </c>
      <c r="E15" s="33"/>
      <c r="F15" s="36"/>
      <c r="G15" s="36"/>
    </row>
    <row r="16" spans="1:8" s="128" customFormat="1" ht="12.75" x14ac:dyDescent="0.25">
      <c r="A16" s="126" t="s">
        <v>114</v>
      </c>
      <c r="B16" s="135">
        <v>174303</v>
      </c>
      <c r="C16" s="135">
        <v>172464.2</v>
      </c>
      <c r="E16" s="33"/>
      <c r="F16" s="36"/>
      <c r="G16" s="36"/>
    </row>
    <row r="17" spans="1:8" s="128" customFormat="1" ht="12.75" x14ac:dyDescent="0.25">
      <c r="A17" s="126" t="s">
        <v>142</v>
      </c>
      <c r="B17" s="135">
        <v>41372.82</v>
      </c>
      <c r="C17" s="135">
        <v>40945.07</v>
      </c>
      <c r="E17" s="33"/>
      <c r="F17" s="46"/>
      <c r="G17" s="46"/>
    </row>
    <row r="18" spans="1:8" s="128" customFormat="1" ht="12.75" x14ac:dyDescent="0.2">
      <c r="A18" s="126" t="s">
        <v>115</v>
      </c>
      <c r="B18" s="127">
        <v>0</v>
      </c>
      <c r="C18" s="135">
        <v>0</v>
      </c>
      <c r="E18" s="33"/>
      <c r="F18" s="33"/>
      <c r="G18" s="33"/>
      <c r="H18" s="139"/>
    </row>
    <row r="19" spans="1:8" s="128" customFormat="1" ht="12.75" x14ac:dyDescent="0.25">
      <c r="A19" s="126" t="s">
        <v>372</v>
      </c>
      <c r="B19" s="135">
        <v>26159.58</v>
      </c>
      <c r="C19" s="135">
        <v>26172.23</v>
      </c>
      <c r="E19" s="33"/>
      <c r="F19" s="36"/>
      <c r="G19" s="36"/>
    </row>
    <row r="20" spans="1:8" s="128" customFormat="1" ht="12.75" x14ac:dyDescent="0.25">
      <c r="A20" s="126" t="s">
        <v>143</v>
      </c>
      <c r="B20" s="127">
        <v>0</v>
      </c>
      <c r="C20" s="135">
        <v>0</v>
      </c>
      <c r="E20" s="33"/>
      <c r="F20" s="33"/>
      <c r="G20" s="33"/>
    </row>
    <row r="21" spans="1:8" s="128" customFormat="1" ht="25.5" x14ac:dyDescent="0.25">
      <c r="A21" s="126" t="s">
        <v>116</v>
      </c>
      <c r="B21" s="127">
        <v>566246.13</v>
      </c>
      <c r="C21" s="135">
        <v>551695.55000000005</v>
      </c>
      <c r="E21" s="33"/>
      <c r="F21" s="33"/>
      <c r="G21" s="33"/>
    </row>
    <row r="22" spans="1:8" s="128" customFormat="1" ht="25.5" x14ac:dyDescent="0.25">
      <c r="A22" s="126" t="s">
        <v>117</v>
      </c>
      <c r="B22" s="127">
        <v>1503128.32</v>
      </c>
      <c r="C22" s="135">
        <v>1491931.19</v>
      </c>
      <c r="E22" s="33"/>
      <c r="F22" s="33"/>
      <c r="G22" s="33"/>
    </row>
    <row r="23" spans="1:8" s="128" customFormat="1" ht="12.75" x14ac:dyDescent="0.25">
      <c r="A23" s="126" t="s">
        <v>118</v>
      </c>
      <c r="B23" s="135">
        <v>29865.360000000001</v>
      </c>
      <c r="C23" s="135">
        <v>29643.81</v>
      </c>
      <c r="E23" s="33"/>
      <c r="F23" s="46"/>
      <c r="G23" s="46"/>
    </row>
    <row r="24" spans="1:8" s="128" customFormat="1" ht="12.75" x14ac:dyDescent="0.2">
      <c r="A24" s="126" t="s">
        <v>119</v>
      </c>
      <c r="B24" s="127">
        <v>90694.77</v>
      </c>
      <c r="C24" s="135">
        <v>86640.87</v>
      </c>
      <c r="E24" s="33"/>
      <c r="F24" s="46"/>
      <c r="G24" s="46"/>
      <c r="H24" s="139"/>
    </row>
    <row r="25" spans="1:8" s="128" customFormat="1" ht="12.75" x14ac:dyDescent="0.25">
      <c r="A25" s="126" t="s">
        <v>120</v>
      </c>
      <c r="B25" s="135">
        <v>0</v>
      </c>
      <c r="C25" s="135">
        <v>0</v>
      </c>
      <c r="E25" s="33"/>
      <c r="F25" s="33"/>
      <c r="G25" s="46"/>
    </row>
    <row r="26" spans="1:8" s="128" customFormat="1" ht="12.75" x14ac:dyDescent="0.2">
      <c r="A26" s="126" t="s">
        <v>180</v>
      </c>
      <c r="B26" s="127">
        <v>0</v>
      </c>
      <c r="C26" s="135">
        <v>0</v>
      </c>
      <c r="E26" s="33"/>
      <c r="F26" s="140"/>
      <c r="G26" s="140"/>
      <c r="H26" s="139"/>
    </row>
    <row r="27" spans="1:8" s="128" customFormat="1" ht="12.75" x14ac:dyDescent="0.2">
      <c r="A27" s="126" t="s">
        <v>100</v>
      </c>
      <c r="B27" s="127">
        <v>0</v>
      </c>
      <c r="C27" s="135">
        <v>0</v>
      </c>
      <c r="E27" s="33"/>
      <c r="F27" s="141"/>
      <c r="G27" s="141"/>
      <c r="H27" s="139"/>
    </row>
    <row r="28" spans="1:8" x14ac:dyDescent="0.25">
      <c r="A28" s="17" t="s">
        <v>144</v>
      </c>
      <c r="B28" s="28">
        <f>SUM(B7:B27)</f>
        <v>3771622.46</v>
      </c>
      <c r="C28" s="28">
        <f>SUM(C7:C27)</f>
        <v>3728646.9200000004</v>
      </c>
      <c r="E28" s="34"/>
      <c r="F28" s="47"/>
      <c r="G28" s="47"/>
    </row>
    <row r="29" spans="1:8" ht="15" x14ac:dyDescent="0.25">
      <c r="B29" s="18"/>
      <c r="C29" s="18"/>
    </row>
    <row r="30" spans="1:8" x14ac:dyDescent="0.25">
      <c r="A30" s="25" t="s">
        <v>110</v>
      </c>
      <c r="B30" s="26" t="s">
        <v>146</v>
      </c>
    </row>
    <row r="31" spans="1:8" s="128" customFormat="1" ht="12.75" x14ac:dyDescent="0.2">
      <c r="A31" s="126" t="s">
        <v>147</v>
      </c>
      <c r="B31" s="127">
        <f>SUM(B32:B40)</f>
        <v>654098.23</v>
      </c>
      <c r="E31" s="33"/>
      <c r="F31" s="138"/>
      <c r="G31" s="139"/>
      <c r="H31" s="139"/>
    </row>
    <row r="32" spans="1:8" s="128" customFormat="1" ht="12.75" x14ac:dyDescent="0.2">
      <c r="A32" s="129" t="s">
        <v>121</v>
      </c>
      <c r="B32" s="130">
        <v>104774.39999999999</v>
      </c>
      <c r="E32" s="33"/>
      <c r="F32" s="46"/>
      <c r="G32" s="139"/>
      <c r="H32" s="139"/>
    </row>
    <row r="33" spans="1:8" s="128" customFormat="1" ht="12.75" x14ac:dyDescent="0.2">
      <c r="A33" s="129" t="s">
        <v>122</v>
      </c>
      <c r="B33" s="130">
        <v>96940.800000000003</v>
      </c>
      <c r="E33" s="33"/>
      <c r="F33" s="36"/>
      <c r="G33" s="139"/>
      <c r="H33" s="139"/>
    </row>
    <row r="34" spans="1:8" s="128" customFormat="1" ht="25.5" x14ac:dyDescent="0.2">
      <c r="A34" s="129" t="s">
        <v>123</v>
      </c>
      <c r="B34" s="130">
        <v>102571.2</v>
      </c>
      <c r="E34" s="33"/>
      <c r="F34" s="33"/>
      <c r="G34" s="139"/>
      <c r="H34" s="139"/>
    </row>
    <row r="35" spans="1:8" s="128" customFormat="1" ht="25.5" x14ac:dyDescent="0.2">
      <c r="A35" s="129" t="s">
        <v>124</v>
      </c>
      <c r="B35" s="130">
        <v>12729.6</v>
      </c>
      <c r="E35" s="33"/>
      <c r="F35" s="33"/>
      <c r="G35" s="139"/>
      <c r="H35" s="139"/>
    </row>
    <row r="36" spans="1:8" s="128" customFormat="1" ht="12.75" x14ac:dyDescent="0.2">
      <c r="A36" s="129" t="s">
        <v>125</v>
      </c>
      <c r="B36" s="130">
        <v>3916.8</v>
      </c>
      <c r="E36" s="33"/>
      <c r="F36" s="36"/>
      <c r="G36" s="139"/>
      <c r="H36" s="139"/>
    </row>
    <row r="37" spans="1:8" s="128" customFormat="1" ht="12.75" x14ac:dyDescent="0.2">
      <c r="A37" s="129" t="s">
        <v>126</v>
      </c>
      <c r="B37" s="130">
        <v>34068.15</v>
      </c>
      <c r="E37" s="33"/>
      <c r="F37" s="36"/>
      <c r="G37" s="139"/>
      <c r="H37" s="139"/>
    </row>
    <row r="38" spans="1:8" s="128" customFormat="1" ht="12.75" x14ac:dyDescent="0.2">
      <c r="A38" s="129" t="s">
        <v>127</v>
      </c>
      <c r="B38" s="130">
        <v>275587.73</v>
      </c>
      <c r="E38" s="33"/>
      <c r="F38" s="36"/>
      <c r="G38" s="139"/>
      <c r="H38" s="139"/>
    </row>
    <row r="39" spans="1:8" s="128" customFormat="1" ht="12.75" x14ac:dyDescent="0.2">
      <c r="A39" s="129" t="s">
        <v>128</v>
      </c>
      <c r="B39" s="130">
        <v>15356.16</v>
      </c>
      <c r="E39" s="33"/>
      <c r="F39" s="36"/>
      <c r="G39" s="139"/>
      <c r="H39" s="139"/>
    </row>
    <row r="40" spans="1:8" s="128" customFormat="1" ht="25.5" x14ac:dyDescent="0.2">
      <c r="A40" s="129" t="s">
        <v>131</v>
      </c>
      <c r="B40" s="130">
        <v>8153.39</v>
      </c>
      <c r="E40" s="33"/>
      <c r="F40" s="46"/>
      <c r="G40" s="139"/>
      <c r="H40" s="139"/>
    </row>
    <row r="41" spans="1:8" s="128" customFormat="1" ht="12.75" x14ac:dyDescent="0.2">
      <c r="A41" s="126" t="s">
        <v>148</v>
      </c>
      <c r="B41" s="127">
        <v>124124</v>
      </c>
      <c r="E41" s="33"/>
      <c r="F41" s="36"/>
      <c r="G41" s="139"/>
      <c r="H41" s="139"/>
    </row>
    <row r="42" spans="1:8" s="128" customFormat="1" ht="25.5" x14ac:dyDescent="0.2">
      <c r="A42" s="126" t="s">
        <v>101</v>
      </c>
      <c r="B42" s="127">
        <v>97430.399999999994</v>
      </c>
      <c r="E42" s="33"/>
      <c r="F42" s="46"/>
      <c r="G42" s="139"/>
      <c r="H42" s="139"/>
    </row>
    <row r="43" spans="1:8" s="128" customFormat="1" ht="12.75" x14ac:dyDescent="0.2">
      <c r="A43" s="126" t="s">
        <v>130</v>
      </c>
      <c r="B43" s="127">
        <v>80539.199999999997</v>
      </c>
      <c r="E43" s="33"/>
      <c r="F43" s="46"/>
      <c r="G43" s="139"/>
      <c r="H43" s="139"/>
    </row>
    <row r="44" spans="1:8" s="128" customFormat="1" ht="12.75" x14ac:dyDescent="0.2">
      <c r="A44" s="126" t="s">
        <v>336</v>
      </c>
      <c r="B44" s="127">
        <v>16646.400000000001</v>
      </c>
      <c r="E44" s="33"/>
      <c r="F44" s="46"/>
      <c r="G44" s="139"/>
      <c r="H44" s="139"/>
    </row>
    <row r="45" spans="1:8" s="128" customFormat="1" ht="12.75" x14ac:dyDescent="0.2">
      <c r="A45" s="126" t="s">
        <v>337</v>
      </c>
      <c r="B45" s="127">
        <v>0</v>
      </c>
      <c r="E45" s="33"/>
      <c r="F45" s="33"/>
      <c r="G45" s="139"/>
      <c r="H45" s="139"/>
    </row>
    <row r="46" spans="1:8" s="128" customFormat="1" ht="12.75" x14ac:dyDescent="0.2">
      <c r="A46" s="126" t="s">
        <v>338</v>
      </c>
      <c r="B46" s="127">
        <v>130308.02</v>
      </c>
      <c r="E46" s="33"/>
      <c r="F46" s="36"/>
      <c r="G46" s="139"/>
      <c r="H46" s="139"/>
    </row>
    <row r="47" spans="1:8" s="128" customFormat="1" ht="12.75" x14ac:dyDescent="0.2">
      <c r="A47" s="126" t="s">
        <v>104</v>
      </c>
      <c r="B47" s="127">
        <v>15046.8</v>
      </c>
      <c r="E47" s="33"/>
      <c r="F47" s="36"/>
      <c r="G47" s="139"/>
      <c r="H47" s="139"/>
    </row>
    <row r="48" spans="1:8" s="128" customFormat="1" ht="12.75" x14ac:dyDescent="0.2">
      <c r="A48" s="126" t="s">
        <v>339</v>
      </c>
      <c r="B48" s="127">
        <v>174297.60000000001</v>
      </c>
      <c r="E48" s="33"/>
      <c r="F48" s="46"/>
      <c r="G48" s="139"/>
      <c r="H48" s="139"/>
    </row>
    <row r="49" spans="1:8" s="128" customFormat="1" ht="12.75" x14ac:dyDescent="0.2">
      <c r="A49" s="126" t="s">
        <v>340</v>
      </c>
      <c r="B49" s="127">
        <v>41372.82</v>
      </c>
      <c r="E49" s="33"/>
      <c r="F49" s="36"/>
      <c r="G49" s="139"/>
      <c r="H49" s="139"/>
    </row>
    <row r="50" spans="1:8" s="128" customFormat="1" ht="12.75" x14ac:dyDescent="0.2">
      <c r="A50" s="131" t="s">
        <v>341</v>
      </c>
      <c r="B50" s="127">
        <v>0</v>
      </c>
      <c r="E50" s="33"/>
      <c r="F50" s="33"/>
      <c r="G50" s="139"/>
      <c r="H50" s="139"/>
    </row>
    <row r="51" spans="1:8" s="128" customFormat="1" ht="12.75" x14ac:dyDescent="0.2">
      <c r="A51" s="126" t="s">
        <v>371</v>
      </c>
      <c r="B51" s="127">
        <v>25630.58</v>
      </c>
      <c r="E51" s="33"/>
      <c r="F51" s="33"/>
      <c r="G51" s="139"/>
      <c r="H51" s="139"/>
    </row>
    <row r="52" spans="1:8" s="128" customFormat="1" ht="12.75" x14ac:dyDescent="0.2">
      <c r="A52" s="131" t="s">
        <v>343</v>
      </c>
      <c r="B52" s="132">
        <v>0</v>
      </c>
      <c r="E52" s="33"/>
      <c r="F52" s="33"/>
      <c r="G52" s="139"/>
      <c r="H52" s="139"/>
    </row>
    <row r="53" spans="1:8" s="128" customFormat="1" ht="25.5" x14ac:dyDescent="0.2">
      <c r="A53" s="126" t="s">
        <v>346</v>
      </c>
      <c r="B53" s="127">
        <v>647043.81999999995</v>
      </c>
      <c r="E53" s="33"/>
      <c r="F53" s="33"/>
      <c r="G53" s="139"/>
      <c r="H53" s="139"/>
    </row>
    <row r="54" spans="1:8" s="128" customFormat="1" ht="12.75" x14ac:dyDescent="0.25">
      <c r="A54" s="133" t="s">
        <v>134</v>
      </c>
      <c r="B54" s="130">
        <v>7827</v>
      </c>
      <c r="E54" s="33"/>
      <c r="F54" s="33"/>
    </row>
    <row r="55" spans="1:8" s="128" customFormat="1" ht="12.75" x14ac:dyDescent="0.2">
      <c r="A55" s="133" t="s">
        <v>181</v>
      </c>
      <c r="B55" s="130">
        <v>13406.12</v>
      </c>
      <c r="F55" s="140"/>
      <c r="H55" s="139"/>
    </row>
    <row r="56" spans="1:8" s="128" customFormat="1" ht="12.75" x14ac:dyDescent="0.2">
      <c r="A56" s="126" t="s">
        <v>344</v>
      </c>
      <c r="B56" s="127">
        <v>1423915.63</v>
      </c>
      <c r="E56" s="33"/>
      <c r="F56" s="33"/>
      <c r="H56" s="139"/>
    </row>
    <row r="57" spans="1:8" s="128" customFormat="1" ht="12.75" x14ac:dyDescent="0.2">
      <c r="A57" s="133" t="s">
        <v>135</v>
      </c>
      <c r="B57" s="130">
        <v>16192.02</v>
      </c>
      <c r="F57" s="33"/>
      <c r="H57" s="139"/>
    </row>
    <row r="58" spans="1:8" s="128" customFormat="1" ht="12.75" x14ac:dyDescent="0.2">
      <c r="A58" s="126" t="s">
        <v>345</v>
      </c>
      <c r="B58" s="127">
        <v>67140.12</v>
      </c>
      <c r="E58" s="33"/>
      <c r="F58" s="33"/>
      <c r="G58" s="139"/>
      <c r="H58" s="139"/>
    </row>
    <row r="59" spans="1:8" s="128" customFormat="1" ht="12.75" x14ac:dyDescent="0.2">
      <c r="A59" s="131" t="s">
        <v>107</v>
      </c>
      <c r="B59" s="132">
        <v>0</v>
      </c>
      <c r="E59" s="33"/>
      <c r="F59" s="33"/>
      <c r="G59" s="139"/>
      <c r="H59" s="139"/>
    </row>
    <row r="60" spans="1:8" s="128" customFormat="1" ht="12.75" x14ac:dyDescent="0.2">
      <c r="A60" s="126" t="s">
        <v>108</v>
      </c>
      <c r="B60" s="127">
        <v>0</v>
      </c>
      <c r="E60" s="33"/>
      <c r="F60" s="33"/>
      <c r="H60" s="139"/>
    </row>
    <row r="61" spans="1:8" s="128" customFormat="1" ht="12.75" x14ac:dyDescent="0.2">
      <c r="A61" s="131" t="s">
        <v>109</v>
      </c>
      <c r="B61" s="127">
        <v>0</v>
      </c>
      <c r="E61" s="33"/>
      <c r="F61" s="141"/>
      <c r="G61" s="139"/>
      <c r="H61" s="139"/>
    </row>
    <row r="62" spans="1:8" s="128" customFormat="1" ht="25.5" x14ac:dyDescent="0.2">
      <c r="A62" s="126" t="s">
        <v>185</v>
      </c>
      <c r="B62" s="134">
        <v>0</v>
      </c>
      <c r="E62" s="33"/>
      <c r="F62" s="33"/>
      <c r="G62" s="139"/>
      <c r="H62" s="139"/>
    </row>
    <row r="63" spans="1:8" x14ac:dyDescent="0.25">
      <c r="A63" s="17" t="s">
        <v>149</v>
      </c>
      <c r="B63" s="27">
        <f>B31+B41+B42+B43+B46+B44+B45+B47+B49+B48+B51+B58+B53+B50+B56+B52+B59+B60+B61+B62</f>
        <v>3497593.6199999996</v>
      </c>
      <c r="E63" s="40"/>
      <c r="F63" s="48"/>
    </row>
    <row r="64" spans="1:8" ht="4.5" customHeight="1" x14ac:dyDescent="0.25">
      <c r="B64" s="2"/>
      <c r="E64" s="40"/>
      <c r="F64" s="48"/>
    </row>
    <row r="65" spans="1:2" x14ac:dyDescent="0.25">
      <c r="A65" s="17" t="s">
        <v>137</v>
      </c>
      <c r="B65" s="27">
        <f>C28-B63</f>
        <v>231053.30000000075</v>
      </c>
    </row>
  </sheetData>
  <mergeCells count="4">
    <mergeCell ref="A1:C1"/>
    <mergeCell ref="A3:C3"/>
    <mergeCell ref="A5:A6"/>
    <mergeCell ref="B5:C5"/>
  </mergeCells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scale="80"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zoomScaleNormal="100" workbookViewId="0">
      <pane ySplit="3" topLeftCell="A4" activePane="bottomLeft" state="frozen"/>
      <selection sqref="A1:C1"/>
      <selection pane="bottomLeft" sqref="A1:C1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155" t="s">
        <v>97</v>
      </c>
      <c r="B1" s="155"/>
      <c r="C1" s="155"/>
      <c r="D1" s="16"/>
      <c r="E1" s="21"/>
      <c r="F1" s="21"/>
    </row>
    <row r="2" spans="1:8" ht="6.75" customHeight="1" thickBot="1" x14ac:dyDescent="0.3"/>
    <row r="3" spans="1:8" ht="24.75" customHeight="1" thickBot="1" x14ac:dyDescent="0.3">
      <c r="A3" s="159" t="s">
        <v>69</v>
      </c>
      <c r="B3" s="159"/>
      <c r="C3" s="159"/>
      <c r="D3" s="23"/>
      <c r="E3" s="1" t="s">
        <v>91</v>
      </c>
      <c r="F3" s="20"/>
    </row>
    <row r="4" spans="1:8" ht="6" customHeight="1" x14ac:dyDescent="0.25"/>
    <row r="5" spans="1:8" x14ac:dyDescent="0.25">
      <c r="A5" s="153" t="s">
        <v>110</v>
      </c>
      <c r="B5" s="157" t="s">
        <v>145</v>
      </c>
      <c r="C5" s="158"/>
      <c r="E5" s="5"/>
      <c r="F5" s="6"/>
    </row>
    <row r="6" spans="1:8" x14ac:dyDescent="0.25">
      <c r="A6" s="154"/>
      <c r="B6" s="25" t="s">
        <v>98</v>
      </c>
      <c r="C6" s="25" t="s">
        <v>99</v>
      </c>
      <c r="E6" s="5"/>
      <c r="F6" s="6"/>
    </row>
    <row r="7" spans="1:8" s="128" customFormat="1" ht="12.75" x14ac:dyDescent="0.2">
      <c r="A7" s="126" t="s">
        <v>139</v>
      </c>
      <c r="B7" s="127">
        <v>2348464.2599999998</v>
      </c>
      <c r="C7" s="135">
        <v>2293309.5699999998</v>
      </c>
      <c r="E7" s="33"/>
      <c r="F7" s="36"/>
      <c r="G7" s="36"/>
      <c r="H7" s="139"/>
    </row>
    <row r="8" spans="1:8" s="128" customFormat="1" ht="25.5" x14ac:dyDescent="0.2">
      <c r="A8" s="126" t="s">
        <v>113</v>
      </c>
      <c r="B8" s="127">
        <v>122785.78</v>
      </c>
      <c r="C8" s="135">
        <v>115832.05</v>
      </c>
      <c r="E8" s="33"/>
      <c r="F8" s="33"/>
      <c r="G8" s="33"/>
      <c r="H8" s="139"/>
    </row>
    <row r="9" spans="1:8" s="128" customFormat="1" ht="12.75" x14ac:dyDescent="0.25">
      <c r="A9" s="126" t="s">
        <v>140</v>
      </c>
      <c r="B9" s="135">
        <v>1146564</v>
      </c>
      <c r="C9" s="135">
        <v>1123266.8999999999</v>
      </c>
      <c r="E9" s="33"/>
      <c r="F9" s="36"/>
      <c r="G9" s="36"/>
    </row>
    <row r="10" spans="1:8" s="128" customFormat="1" ht="25.5" x14ac:dyDescent="0.2">
      <c r="A10" s="126" t="s">
        <v>129</v>
      </c>
      <c r="B10" s="127">
        <v>361024.14</v>
      </c>
      <c r="C10" s="135">
        <v>351939.42</v>
      </c>
      <c r="E10" s="33"/>
      <c r="F10" s="36"/>
      <c r="G10" s="36"/>
      <c r="H10" s="139"/>
    </row>
    <row r="11" spans="1:8" s="128" customFormat="1" ht="12.75" x14ac:dyDescent="0.2">
      <c r="A11" s="126" t="s">
        <v>111</v>
      </c>
      <c r="B11" s="127">
        <v>298435.14</v>
      </c>
      <c r="C11" s="135">
        <v>290981.82</v>
      </c>
      <c r="E11" s="33"/>
      <c r="F11" s="36"/>
      <c r="G11" s="36"/>
      <c r="H11" s="139"/>
    </row>
    <row r="12" spans="1:8" s="128" customFormat="1" ht="12.75" x14ac:dyDescent="0.2">
      <c r="A12" s="126" t="s">
        <v>102</v>
      </c>
      <c r="B12" s="127">
        <v>61683.48</v>
      </c>
      <c r="C12" s="135">
        <v>60986.15</v>
      </c>
      <c r="E12" s="33"/>
      <c r="F12" s="36"/>
      <c r="G12" s="36"/>
      <c r="H12" s="139"/>
    </row>
    <row r="13" spans="1:8" s="128" customFormat="1" ht="12.75" x14ac:dyDescent="0.2">
      <c r="A13" s="126" t="s">
        <v>103</v>
      </c>
      <c r="B13" s="127">
        <v>0</v>
      </c>
      <c r="C13" s="135">
        <v>0</v>
      </c>
      <c r="E13" s="33"/>
      <c r="F13" s="33"/>
      <c r="G13" s="33"/>
      <c r="H13" s="139"/>
    </row>
    <row r="14" spans="1:8" s="128" customFormat="1" ht="12.75" x14ac:dyDescent="0.2">
      <c r="A14" s="126" t="s">
        <v>112</v>
      </c>
      <c r="B14" s="127">
        <v>473890.95</v>
      </c>
      <c r="C14" s="135">
        <v>457159.7</v>
      </c>
      <c r="E14" s="33"/>
      <c r="F14" s="36"/>
      <c r="G14" s="36"/>
      <c r="H14" s="139"/>
    </row>
    <row r="15" spans="1:8" s="128" customFormat="1" ht="12.75" x14ac:dyDescent="0.25">
      <c r="A15" s="126" t="s">
        <v>141</v>
      </c>
      <c r="B15" s="135">
        <v>8400</v>
      </c>
      <c r="C15" s="135">
        <v>8400</v>
      </c>
      <c r="E15" s="33"/>
      <c r="F15" s="36"/>
      <c r="G15" s="36"/>
    </row>
    <row r="16" spans="1:8" s="128" customFormat="1" ht="12.75" x14ac:dyDescent="0.25">
      <c r="A16" s="126" t="s">
        <v>114</v>
      </c>
      <c r="B16" s="135">
        <v>645849.84</v>
      </c>
      <c r="C16" s="135">
        <v>622422.07999999996</v>
      </c>
      <c r="E16" s="33"/>
      <c r="F16" s="36"/>
      <c r="G16" s="36"/>
    </row>
    <row r="17" spans="1:8" s="128" customFormat="1" ht="12.75" x14ac:dyDescent="0.25">
      <c r="A17" s="126" t="s">
        <v>142</v>
      </c>
      <c r="B17" s="135">
        <v>153298.5</v>
      </c>
      <c r="C17" s="135">
        <v>148682.62</v>
      </c>
      <c r="E17" s="33"/>
      <c r="F17" s="46"/>
      <c r="G17" s="46"/>
    </row>
    <row r="18" spans="1:8" s="128" customFormat="1" ht="12.75" x14ac:dyDescent="0.2">
      <c r="A18" s="126" t="s">
        <v>115</v>
      </c>
      <c r="B18" s="127">
        <v>0</v>
      </c>
      <c r="C18" s="135">
        <v>0</v>
      </c>
      <c r="E18" s="33"/>
      <c r="F18" s="33"/>
      <c r="G18" s="33"/>
      <c r="H18" s="139"/>
    </row>
    <row r="19" spans="1:8" s="128" customFormat="1" ht="12.75" x14ac:dyDescent="0.25">
      <c r="A19" s="126" t="s">
        <v>372</v>
      </c>
      <c r="B19" s="135">
        <v>130291.61</v>
      </c>
      <c r="C19" s="135">
        <v>127343.61</v>
      </c>
      <c r="E19" s="33"/>
      <c r="F19" s="36"/>
      <c r="G19" s="36"/>
    </row>
    <row r="20" spans="1:8" s="128" customFormat="1" ht="12.75" x14ac:dyDescent="0.25">
      <c r="A20" s="126" t="s">
        <v>143</v>
      </c>
      <c r="B20" s="127">
        <v>0</v>
      </c>
      <c r="C20" s="135">
        <v>0</v>
      </c>
      <c r="E20" s="33"/>
      <c r="F20" s="33"/>
      <c r="G20" s="33"/>
    </row>
    <row r="21" spans="1:8" s="128" customFormat="1" ht="25.5" x14ac:dyDescent="0.25">
      <c r="A21" s="126" t="s">
        <v>116</v>
      </c>
      <c r="B21" s="127">
        <v>1782950.63</v>
      </c>
      <c r="C21" s="135">
        <v>1718360.37</v>
      </c>
      <c r="E21" s="33"/>
      <c r="F21" s="33"/>
      <c r="G21" s="33"/>
    </row>
    <row r="22" spans="1:8" s="128" customFormat="1" ht="25.5" x14ac:dyDescent="0.25">
      <c r="A22" s="126" t="s">
        <v>117</v>
      </c>
      <c r="B22" s="127">
        <v>6136091.4699999997</v>
      </c>
      <c r="C22" s="135">
        <v>5791865.25</v>
      </c>
      <c r="E22" s="33"/>
      <c r="F22" s="33"/>
      <c r="G22" s="33"/>
    </row>
    <row r="23" spans="1:8" s="128" customFormat="1" ht="12.75" x14ac:dyDescent="0.25">
      <c r="A23" s="126" t="s">
        <v>118</v>
      </c>
      <c r="B23" s="135">
        <v>110667.72</v>
      </c>
      <c r="C23" s="135">
        <v>108970.86</v>
      </c>
      <c r="E23" s="33"/>
      <c r="F23" s="46"/>
      <c r="G23" s="46"/>
    </row>
    <row r="24" spans="1:8" s="128" customFormat="1" ht="12.75" x14ac:dyDescent="0.2">
      <c r="A24" s="126" t="s">
        <v>119</v>
      </c>
      <c r="B24" s="127">
        <v>265653.69</v>
      </c>
      <c r="C24" s="135">
        <v>250357.12</v>
      </c>
      <c r="E24" s="33"/>
      <c r="F24" s="46"/>
      <c r="G24" s="46"/>
      <c r="H24" s="139"/>
    </row>
    <row r="25" spans="1:8" s="128" customFormat="1" ht="12.75" x14ac:dyDescent="0.25">
      <c r="A25" s="126" t="s">
        <v>120</v>
      </c>
      <c r="B25" s="135">
        <v>0</v>
      </c>
      <c r="C25" s="135">
        <v>0</v>
      </c>
      <c r="E25" s="33"/>
      <c r="F25" s="33"/>
      <c r="G25" s="46"/>
    </row>
    <row r="26" spans="1:8" s="128" customFormat="1" ht="12.75" x14ac:dyDescent="0.2">
      <c r="A26" s="126" t="s">
        <v>180</v>
      </c>
      <c r="B26" s="127">
        <v>0</v>
      </c>
      <c r="C26" s="135">
        <v>0</v>
      </c>
      <c r="E26" s="33"/>
      <c r="F26" s="140"/>
      <c r="G26" s="140"/>
      <c r="H26" s="139"/>
    </row>
    <row r="27" spans="1:8" s="128" customFormat="1" ht="12.75" x14ac:dyDescent="0.2">
      <c r="A27" s="126" t="s">
        <v>100</v>
      </c>
      <c r="B27" s="127">
        <v>0</v>
      </c>
      <c r="C27" s="135">
        <v>0</v>
      </c>
      <c r="E27" s="33"/>
      <c r="F27" s="141"/>
      <c r="G27" s="141"/>
      <c r="H27" s="139"/>
    </row>
    <row r="28" spans="1:8" x14ac:dyDescent="0.25">
      <c r="A28" s="17" t="s">
        <v>144</v>
      </c>
      <c r="B28" s="28">
        <f>SUM(B7:B27)</f>
        <v>14046051.210000001</v>
      </c>
      <c r="C28" s="28">
        <f>SUM(C7:C27)</f>
        <v>13469877.519999998</v>
      </c>
      <c r="E28" s="34"/>
      <c r="F28" s="47"/>
      <c r="G28" s="47"/>
    </row>
    <row r="29" spans="1:8" ht="15" x14ac:dyDescent="0.25">
      <c r="B29" s="18"/>
      <c r="C29" s="18"/>
    </row>
    <row r="30" spans="1:8" x14ac:dyDescent="0.25">
      <c r="A30" s="25" t="s">
        <v>110</v>
      </c>
      <c r="B30" s="26" t="s">
        <v>146</v>
      </c>
    </row>
    <row r="31" spans="1:8" s="128" customFormat="1" ht="12.75" x14ac:dyDescent="0.2">
      <c r="A31" s="126" t="s">
        <v>147</v>
      </c>
      <c r="B31" s="127">
        <f>SUM(B32:B40)</f>
        <v>2285200.5199999996</v>
      </c>
      <c r="E31" s="33"/>
      <c r="F31" s="138"/>
      <c r="G31" s="139"/>
      <c r="H31" s="139"/>
    </row>
    <row r="32" spans="1:8" s="128" customFormat="1" ht="12.75" x14ac:dyDescent="0.2">
      <c r="A32" s="129" t="s">
        <v>121</v>
      </c>
      <c r="B32" s="130">
        <v>388281.59999999998</v>
      </c>
      <c r="E32" s="33"/>
      <c r="F32" s="46"/>
      <c r="G32" s="139"/>
      <c r="H32" s="139"/>
    </row>
    <row r="33" spans="1:8" s="128" customFormat="1" ht="12.75" x14ac:dyDescent="0.2">
      <c r="A33" s="129" t="s">
        <v>122</v>
      </c>
      <c r="B33" s="130">
        <v>359251.20000000001</v>
      </c>
      <c r="E33" s="33"/>
      <c r="F33" s="36"/>
      <c r="G33" s="139"/>
      <c r="H33" s="139"/>
    </row>
    <row r="34" spans="1:8" s="128" customFormat="1" ht="25.5" x14ac:dyDescent="0.2">
      <c r="A34" s="129" t="s">
        <v>123</v>
      </c>
      <c r="B34" s="130">
        <v>380116.8</v>
      </c>
      <c r="E34" s="33"/>
      <c r="F34" s="33"/>
      <c r="G34" s="139"/>
      <c r="H34" s="139"/>
    </row>
    <row r="35" spans="1:8" s="128" customFormat="1" ht="25.5" x14ac:dyDescent="0.2">
      <c r="A35" s="129" t="s">
        <v>124</v>
      </c>
      <c r="B35" s="130">
        <v>47174.400000000001</v>
      </c>
      <c r="E35" s="33"/>
      <c r="F35" s="33"/>
      <c r="G35" s="139"/>
      <c r="H35" s="139"/>
    </row>
    <row r="36" spans="1:8" s="128" customFormat="1" ht="12.75" x14ac:dyDescent="0.2">
      <c r="A36" s="129" t="s">
        <v>125</v>
      </c>
      <c r="B36" s="130">
        <v>14515.2</v>
      </c>
      <c r="E36" s="33"/>
      <c r="F36" s="36"/>
      <c r="G36" s="139"/>
      <c r="H36" s="139"/>
    </row>
    <row r="37" spans="1:8" s="128" customFormat="1" ht="12.75" x14ac:dyDescent="0.2">
      <c r="A37" s="129" t="s">
        <v>126</v>
      </c>
      <c r="B37" s="130">
        <v>86305.98</v>
      </c>
      <c r="E37" s="33"/>
      <c r="F37" s="36"/>
      <c r="G37" s="139"/>
      <c r="H37" s="139"/>
    </row>
    <row r="38" spans="1:8" s="128" customFormat="1" ht="12.75" x14ac:dyDescent="0.2">
      <c r="A38" s="129" t="s">
        <v>127</v>
      </c>
      <c r="B38" s="130">
        <v>896618.64</v>
      </c>
      <c r="E38" s="33"/>
      <c r="F38" s="36"/>
      <c r="G38" s="139"/>
      <c r="H38" s="139"/>
    </row>
    <row r="39" spans="1:8" s="128" customFormat="1" ht="12.75" x14ac:dyDescent="0.2">
      <c r="A39" s="129" t="s">
        <v>128</v>
      </c>
      <c r="B39" s="130">
        <v>76780.800000000003</v>
      </c>
      <c r="E39" s="33"/>
      <c r="F39" s="36"/>
      <c r="G39" s="139"/>
      <c r="H39" s="139"/>
    </row>
    <row r="40" spans="1:8" s="128" customFormat="1" ht="25.5" x14ac:dyDescent="0.2">
      <c r="A40" s="129" t="s">
        <v>131</v>
      </c>
      <c r="B40" s="130">
        <v>36155.9</v>
      </c>
      <c r="E40" s="33"/>
      <c r="F40" s="46"/>
      <c r="G40" s="139"/>
      <c r="H40" s="139"/>
    </row>
    <row r="41" spans="1:8" s="128" customFormat="1" ht="12.75" x14ac:dyDescent="0.2">
      <c r="A41" s="126" t="s">
        <v>148</v>
      </c>
      <c r="B41" s="127">
        <v>444228</v>
      </c>
      <c r="E41" s="33"/>
      <c r="F41" s="36"/>
      <c r="G41" s="139"/>
      <c r="H41" s="139"/>
    </row>
    <row r="42" spans="1:8" s="128" customFormat="1" ht="25.5" x14ac:dyDescent="0.2">
      <c r="A42" s="126" t="s">
        <v>101</v>
      </c>
      <c r="B42" s="127">
        <v>361065.6</v>
      </c>
      <c r="E42" s="33"/>
      <c r="F42" s="46"/>
      <c r="G42" s="139"/>
      <c r="H42" s="139"/>
    </row>
    <row r="43" spans="1:8" s="128" customFormat="1" ht="12.75" x14ac:dyDescent="0.2">
      <c r="A43" s="126" t="s">
        <v>130</v>
      </c>
      <c r="B43" s="127">
        <v>298468.8</v>
      </c>
      <c r="E43" s="33"/>
      <c r="F43" s="46"/>
      <c r="G43" s="139"/>
      <c r="H43" s="139"/>
    </row>
    <row r="44" spans="1:8" s="128" customFormat="1" ht="12.75" x14ac:dyDescent="0.2">
      <c r="A44" s="126" t="s">
        <v>336</v>
      </c>
      <c r="B44" s="127">
        <v>61689.599999999999</v>
      </c>
      <c r="E44" s="33"/>
      <c r="F44" s="46"/>
      <c r="G44" s="139"/>
      <c r="H44" s="139"/>
    </row>
    <row r="45" spans="1:8" s="128" customFormat="1" ht="12.75" x14ac:dyDescent="0.2">
      <c r="A45" s="126" t="s">
        <v>337</v>
      </c>
      <c r="B45" s="127">
        <v>0</v>
      </c>
      <c r="E45" s="33"/>
      <c r="F45" s="33"/>
      <c r="G45" s="139"/>
      <c r="H45" s="139"/>
    </row>
    <row r="46" spans="1:8" s="128" customFormat="1" ht="12.75" x14ac:dyDescent="0.2">
      <c r="A46" s="126" t="s">
        <v>338</v>
      </c>
      <c r="B46" s="127">
        <v>454966.16</v>
      </c>
      <c r="E46" s="33"/>
      <c r="F46" s="36"/>
      <c r="G46" s="139"/>
      <c r="H46" s="139"/>
    </row>
    <row r="47" spans="1:8" s="128" customFormat="1" ht="12.75" x14ac:dyDescent="0.2">
      <c r="A47" s="126" t="s">
        <v>104</v>
      </c>
      <c r="B47" s="127">
        <v>0</v>
      </c>
      <c r="E47" s="33"/>
      <c r="F47" s="33"/>
      <c r="G47" s="139"/>
      <c r="H47" s="139"/>
    </row>
    <row r="48" spans="1:8" s="128" customFormat="1" ht="12.75" x14ac:dyDescent="0.2">
      <c r="A48" s="126" t="s">
        <v>339</v>
      </c>
      <c r="B48" s="127">
        <v>645926.40000000002</v>
      </c>
      <c r="E48" s="33"/>
      <c r="F48" s="46"/>
      <c r="G48" s="139"/>
      <c r="H48" s="139"/>
    </row>
    <row r="49" spans="1:8" s="128" customFormat="1" ht="12.75" x14ac:dyDescent="0.2">
      <c r="A49" s="126" t="s">
        <v>340</v>
      </c>
      <c r="B49" s="127">
        <v>153298.5</v>
      </c>
      <c r="E49" s="33"/>
      <c r="F49" s="36"/>
      <c r="G49" s="139"/>
      <c r="H49" s="139"/>
    </row>
    <row r="50" spans="1:8" s="128" customFormat="1" ht="12.75" x14ac:dyDescent="0.2">
      <c r="A50" s="131" t="s">
        <v>341</v>
      </c>
      <c r="B50" s="127">
        <v>0</v>
      </c>
      <c r="E50" s="33"/>
      <c r="F50" s="33"/>
      <c r="G50" s="139"/>
      <c r="H50" s="139"/>
    </row>
    <row r="51" spans="1:8" s="128" customFormat="1" ht="12.75" x14ac:dyDescent="0.2">
      <c r="A51" s="126" t="s">
        <v>371</v>
      </c>
      <c r="B51" s="127">
        <v>128145.43</v>
      </c>
      <c r="E51" s="33"/>
      <c r="F51" s="33"/>
      <c r="G51" s="139"/>
      <c r="H51" s="139"/>
    </row>
    <row r="52" spans="1:8" s="128" customFormat="1" ht="12.75" x14ac:dyDescent="0.2">
      <c r="A52" s="131" t="s">
        <v>343</v>
      </c>
      <c r="B52" s="132">
        <v>0</v>
      </c>
      <c r="E52" s="33"/>
      <c r="F52" s="33"/>
      <c r="G52" s="139"/>
      <c r="H52" s="139"/>
    </row>
    <row r="53" spans="1:8" s="128" customFormat="1" ht="25.5" x14ac:dyDescent="0.2">
      <c r="A53" s="126" t="s">
        <v>346</v>
      </c>
      <c r="B53" s="127">
        <v>2171941.75</v>
      </c>
      <c r="E53" s="33"/>
      <c r="F53" s="33"/>
      <c r="G53" s="139"/>
      <c r="H53" s="139"/>
    </row>
    <row r="54" spans="1:8" s="128" customFormat="1" ht="12.75" x14ac:dyDescent="0.25">
      <c r="A54" s="133" t="s">
        <v>134</v>
      </c>
      <c r="B54" s="130">
        <v>25471.08</v>
      </c>
      <c r="E54" s="33"/>
      <c r="F54" s="33"/>
    </row>
    <row r="55" spans="1:8" s="128" customFormat="1" ht="12.75" x14ac:dyDescent="0.2">
      <c r="A55" s="133" t="s">
        <v>181</v>
      </c>
      <c r="B55" s="130">
        <v>44146.720000000001</v>
      </c>
      <c r="F55" s="140"/>
      <c r="H55" s="139"/>
    </row>
    <row r="56" spans="1:8" s="128" customFormat="1" ht="12.75" x14ac:dyDescent="0.2">
      <c r="A56" s="126" t="s">
        <v>344</v>
      </c>
      <c r="B56" s="127">
        <v>6062354.7199999997</v>
      </c>
      <c r="E56" s="33"/>
      <c r="F56" s="33"/>
      <c r="H56" s="139"/>
    </row>
    <row r="57" spans="1:8" s="128" customFormat="1" ht="12.75" x14ac:dyDescent="0.2">
      <c r="A57" s="133" t="s">
        <v>135</v>
      </c>
      <c r="B57" s="130">
        <v>53167.98</v>
      </c>
      <c r="F57" s="33"/>
      <c r="H57" s="139"/>
    </row>
    <row r="58" spans="1:8" s="128" customFormat="1" ht="12.75" x14ac:dyDescent="0.2">
      <c r="A58" s="126" t="s">
        <v>345</v>
      </c>
      <c r="B58" s="127">
        <v>57862.2</v>
      </c>
      <c r="E58" s="33"/>
      <c r="F58" s="33"/>
      <c r="G58" s="139"/>
      <c r="H58" s="139"/>
    </row>
    <row r="59" spans="1:8" s="128" customFormat="1" ht="12.75" x14ac:dyDescent="0.2">
      <c r="A59" s="131" t="s">
        <v>107</v>
      </c>
      <c r="B59" s="132">
        <v>0</v>
      </c>
      <c r="E59" s="33"/>
      <c r="F59" s="33"/>
      <c r="G59" s="139"/>
      <c r="H59" s="139"/>
    </row>
    <row r="60" spans="1:8" s="128" customFormat="1" ht="12.75" x14ac:dyDescent="0.2">
      <c r="A60" s="126" t="s">
        <v>108</v>
      </c>
      <c r="B60" s="127">
        <v>0</v>
      </c>
      <c r="E60" s="33"/>
      <c r="F60" s="33"/>
      <c r="H60" s="139"/>
    </row>
    <row r="61" spans="1:8" s="128" customFormat="1" ht="12.75" x14ac:dyDescent="0.2">
      <c r="A61" s="131" t="s">
        <v>109</v>
      </c>
      <c r="B61" s="127">
        <v>0</v>
      </c>
      <c r="E61" s="33"/>
      <c r="F61" s="141"/>
      <c r="G61" s="139"/>
      <c r="H61" s="139"/>
    </row>
    <row r="62" spans="1:8" s="128" customFormat="1" ht="25.5" x14ac:dyDescent="0.2">
      <c r="A62" s="126" t="s">
        <v>185</v>
      </c>
      <c r="B62" s="134">
        <v>0</v>
      </c>
      <c r="E62" s="33"/>
      <c r="F62" s="33"/>
      <c r="G62" s="139"/>
      <c r="H62" s="139"/>
    </row>
    <row r="63" spans="1:8" x14ac:dyDescent="0.25">
      <c r="A63" s="17" t="s">
        <v>149</v>
      </c>
      <c r="B63" s="27">
        <f>B31+B41+B42+B43+B46+B44+B45+B47+B49+B48+B51+B58+B53+B50+B56+B52+B59+B60+B61+B62</f>
        <v>13125147.68</v>
      </c>
      <c r="E63" s="40"/>
      <c r="F63" s="48"/>
    </row>
    <row r="64" spans="1:8" ht="4.5" customHeight="1" x14ac:dyDescent="0.25">
      <c r="B64" s="2"/>
      <c r="E64" s="40"/>
      <c r="F64" s="48"/>
    </row>
    <row r="65" spans="1:2" x14ac:dyDescent="0.25">
      <c r="A65" s="17" t="s">
        <v>137</v>
      </c>
      <c r="B65" s="27">
        <f>C28-B63</f>
        <v>344729.83999999799</v>
      </c>
    </row>
  </sheetData>
  <mergeCells count="4">
    <mergeCell ref="A1:C1"/>
    <mergeCell ref="A3:C3"/>
    <mergeCell ref="A5:A6"/>
    <mergeCell ref="B5:C5"/>
  </mergeCells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scale="80" orientation="portrait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zoomScaleNormal="100" workbookViewId="0">
      <pane ySplit="3" topLeftCell="A4" activePane="bottomLeft" state="frozen"/>
      <selection sqref="A1:C1"/>
      <selection pane="bottomLeft" sqref="A1:C1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155" t="s">
        <v>97</v>
      </c>
      <c r="B1" s="155"/>
      <c r="C1" s="155"/>
      <c r="D1" s="16"/>
      <c r="E1" s="21"/>
      <c r="F1" s="21"/>
    </row>
    <row r="2" spans="1:8" ht="6.75" customHeight="1" thickBot="1" x14ac:dyDescent="0.3"/>
    <row r="3" spans="1:8" ht="24.75" customHeight="1" thickBot="1" x14ac:dyDescent="0.3">
      <c r="A3" s="159" t="s">
        <v>70</v>
      </c>
      <c r="B3" s="159"/>
      <c r="C3" s="159"/>
      <c r="D3" s="23"/>
      <c r="E3" s="1" t="s">
        <v>91</v>
      </c>
      <c r="F3" s="20"/>
    </row>
    <row r="4" spans="1:8" ht="6" customHeight="1" x14ac:dyDescent="0.25"/>
    <row r="5" spans="1:8" x14ac:dyDescent="0.25">
      <c r="A5" s="153" t="s">
        <v>110</v>
      </c>
      <c r="B5" s="157" t="s">
        <v>145</v>
      </c>
      <c r="C5" s="158"/>
      <c r="E5" s="5"/>
      <c r="F5" s="6"/>
    </row>
    <row r="6" spans="1:8" x14ac:dyDescent="0.25">
      <c r="A6" s="154"/>
      <c r="B6" s="25" t="s">
        <v>98</v>
      </c>
      <c r="C6" s="25" t="s">
        <v>99</v>
      </c>
      <c r="E6" s="5"/>
      <c r="F6" s="6"/>
    </row>
    <row r="7" spans="1:8" s="128" customFormat="1" ht="12.75" x14ac:dyDescent="0.2">
      <c r="A7" s="126" t="s">
        <v>139</v>
      </c>
      <c r="B7" s="127">
        <v>2272686.54</v>
      </c>
      <c r="C7" s="135">
        <v>2302617</v>
      </c>
      <c r="E7" s="33"/>
      <c r="F7" s="36"/>
      <c r="G7" s="36"/>
      <c r="H7" s="139"/>
    </row>
    <row r="8" spans="1:8" s="128" customFormat="1" ht="25.5" x14ac:dyDescent="0.2">
      <c r="A8" s="126" t="s">
        <v>113</v>
      </c>
      <c r="B8" s="127">
        <v>151164.69</v>
      </c>
      <c r="C8" s="135">
        <v>147870.01</v>
      </c>
      <c r="E8" s="33"/>
      <c r="F8" s="33"/>
      <c r="G8" s="33"/>
      <c r="H8" s="139"/>
    </row>
    <row r="9" spans="1:8" s="128" customFormat="1" ht="12.75" x14ac:dyDescent="0.25">
      <c r="A9" s="126" t="s">
        <v>140</v>
      </c>
      <c r="B9" s="135">
        <v>1109570.58</v>
      </c>
      <c r="C9" s="135">
        <v>1128409.6200000001</v>
      </c>
      <c r="E9" s="33"/>
      <c r="F9" s="36"/>
      <c r="G9" s="36"/>
    </row>
    <row r="10" spans="1:8" s="128" customFormat="1" ht="25.5" x14ac:dyDescent="0.2">
      <c r="A10" s="126" t="s">
        <v>129</v>
      </c>
      <c r="B10" s="127">
        <v>349374.24</v>
      </c>
      <c r="C10" s="135">
        <v>353078.77</v>
      </c>
      <c r="E10" s="33"/>
      <c r="F10" s="36"/>
      <c r="G10" s="36"/>
      <c r="H10" s="139"/>
    </row>
    <row r="11" spans="1:8" s="128" customFormat="1" ht="12.75" x14ac:dyDescent="0.2">
      <c r="A11" s="126" t="s">
        <v>111</v>
      </c>
      <c r="B11" s="127">
        <v>288804.24</v>
      </c>
      <c r="C11" s="135">
        <v>292135.59999999998</v>
      </c>
      <c r="E11" s="33"/>
      <c r="F11" s="36"/>
      <c r="G11" s="36"/>
      <c r="H11" s="139"/>
    </row>
    <row r="12" spans="1:8" s="128" customFormat="1" ht="12.75" x14ac:dyDescent="0.2">
      <c r="A12" s="126" t="s">
        <v>102</v>
      </c>
      <c r="B12" s="127">
        <v>48990.96</v>
      </c>
      <c r="C12" s="135">
        <v>51180.63</v>
      </c>
      <c r="E12" s="33"/>
      <c r="F12" s="36"/>
      <c r="G12" s="36"/>
      <c r="H12" s="139"/>
    </row>
    <row r="13" spans="1:8" s="128" customFormat="1" ht="12.75" x14ac:dyDescent="0.2">
      <c r="A13" s="126" t="s">
        <v>103</v>
      </c>
      <c r="B13" s="127">
        <v>0</v>
      </c>
      <c r="C13" s="135">
        <v>0</v>
      </c>
      <c r="E13" s="33"/>
      <c r="F13" s="33"/>
      <c r="G13" s="33"/>
      <c r="H13" s="139"/>
    </row>
    <row r="14" spans="1:8" s="128" customFormat="1" ht="12.75" x14ac:dyDescent="0.2">
      <c r="A14" s="126" t="s">
        <v>112</v>
      </c>
      <c r="B14" s="127">
        <v>474826.32</v>
      </c>
      <c r="C14" s="135">
        <v>472812.54</v>
      </c>
      <c r="E14" s="33"/>
      <c r="F14" s="36"/>
      <c r="G14" s="36"/>
      <c r="H14" s="139"/>
    </row>
    <row r="15" spans="1:8" s="128" customFormat="1" ht="12.75" x14ac:dyDescent="0.25">
      <c r="A15" s="126" t="s">
        <v>141</v>
      </c>
      <c r="B15" s="135">
        <v>8000</v>
      </c>
      <c r="C15" s="135">
        <v>8000</v>
      </c>
      <c r="E15" s="33"/>
      <c r="F15" s="36"/>
      <c r="G15" s="36"/>
    </row>
    <row r="16" spans="1:8" s="128" customFormat="1" ht="12.75" x14ac:dyDescent="0.25">
      <c r="A16" s="126" t="s">
        <v>114</v>
      </c>
      <c r="B16" s="135">
        <v>625010.64</v>
      </c>
      <c r="C16" s="135">
        <v>622606.12</v>
      </c>
      <c r="E16" s="33"/>
      <c r="F16" s="36"/>
      <c r="G16" s="36"/>
    </row>
    <row r="17" spans="1:8" s="128" customFormat="1" ht="12.75" x14ac:dyDescent="0.25">
      <c r="A17" s="126" t="s">
        <v>142</v>
      </c>
      <c r="B17" s="135">
        <v>148352.04</v>
      </c>
      <c r="C17" s="135">
        <v>149191.54</v>
      </c>
      <c r="E17" s="33"/>
      <c r="F17" s="46"/>
      <c r="G17" s="46"/>
    </row>
    <row r="18" spans="1:8" s="128" customFormat="1" ht="12.75" x14ac:dyDescent="0.2">
      <c r="A18" s="126" t="s">
        <v>115</v>
      </c>
      <c r="B18" s="127">
        <v>0</v>
      </c>
      <c r="C18" s="135">
        <v>0</v>
      </c>
      <c r="E18" s="33"/>
      <c r="F18" s="33"/>
      <c r="G18" s="33"/>
      <c r="H18" s="139"/>
    </row>
    <row r="19" spans="1:8" s="128" customFormat="1" ht="12.75" x14ac:dyDescent="0.25">
      <c r="A19" s="126" t="s">
        <v>372</v>
      </c>
      <c r="B19" s="135">
        <v>134239.53</v>
      </c>
      <c r="C19" s="135">
        <v>135737.64000000001</v>
      </c>
      <c r="E19" s="33"/>
      <c r="F19" s="36"/>
      <c r="G19" s="36"/>
    </row>
    <row r="20" spans="1:8" s="128" customFormat="1" ht="12.75" x14ac:dyDescent="0.25">
      <c r="A20" s="126" t="s">
        <v>143</v>
      </c>
      <c r="B20" s="127">
        <v>0</v>
      </c>
      <c r="C20" s="135">
        <v>0</v>
      </c>
      <c r="E20" s="33"/>
      <c r="F20" s="33"/>
      <c r="G20" s="33"/>
    </row>
    <row r="21" spans="1:8" s="128" customFormat="1" ht="25.5" x14ac:dyDescent="0.25">
      <c r="A21" s="126" t="s">
        <v>116</v>
      </c>
      <c r="B21" s="127">
        <v>1754548.1</v>
      </c>
      <c r="C21" s="135">
        <v>1835115.89</v>
      </c>
      <c r="E21" s="33"/>
      <c r="F21" s="33"/>
      <c r="G21" s="33"/>
    </row>
    <row r="22" spans="1:8" s="128" customFormat="1" ht="25.5" x14ac:dyDescent="0.25">
      <c r="A22" s="126" t="s">
        <v>117</v>
      </c>
      <c r="B22" s="127">
        <v>5444369.9800000004</v>
      </c>
      <c r="C22" s="135">
        <v>5449183.5099999998</v>
      </c>
      <c r="E22" s="33"/>
      <c r="F22" s="33"/>
      <c r="G22" s="33"/>
    </row>
    <row r="23" spans="1:8" s="128" customFormat="1" ht="12.75" x14ac:dyDescent="0.25">
      <c r="A23" s="126" t="s">
        <v>118</v>
      </c>
      <c r="B23" s="135">
        <v>107096.16</v>
      </c>
      <c r="C23" s="135">
        <v>109520.96000000001</v>
      </c>
      <c r="E23" s="33"/>
      <c r="F23" s="46"/>
      <c r="G23" s="46"/>
    </row>
    <row r="24" spans="1:8" s="128" customFormat="1" ht="12.75" x14ac:dyDescent="0.2">
      <c r="A24" s="126" t="s">
        <v>119</v>
      </c>
      <c r="B24" s="127">
        <v>274581.09999999998</v>
      </c>
      <c r="C24" s="135">
        <v>290781.28999999998</v>
      </c>
      <c r="E24" s="33"/>
      <c r="F24" s="46"/>
      <c r="G24" s="46"/>
      <c r="H24" s="139"/>
    </row>
    <row r="25" spans="1:8" s="128" customFormat="1" ht="12.75" x14ac:dyDescent="0.25">
      <c r="A25" s="126" t="s">
        <v>120</v>
      </c>
      <c r="B25" s="135">
        <v>0</v>
      </c>
      <c r="C25" s="135">
        <v>0</v>
      </c>
      <c r="E25" s="33"/>
      <c r="F25" s="33"/>
      <c r="G25" s="46"/>
    </row>
    <row r="26" spans="1:8" s="128" customFormat="1" ht="12.75" x14ac:dyDescent="0.2">
      <c r="A26" s="126" t="s">
        <v>180</v>
      </c>
      <c r="B26" s="127">
        <v>0</v>
      </c>
      <c r="C26" s="135">
        <v>0</v>
      </c>
      <c r="E26" s="33"/>
      <c r="F26" s="140"/>
      <c r="G26" s="140"/>
      <c r="H26" s="139"/>
    </row>
    <row r="27" spans="1:8" s="128" customFormat="1" ht="12.75" x14ac:dyDescent="0.2">
      <c r="A27" s="126" t="s">
        <v>100</v>
      </c>
      <c r="B27" s="127">
        <v>0</v>
      </c>
      <c r="C27" s="135">
        <v>0</v>
      </c>
      <c r="E27" s="33"/>
      <c r="F27" s="141"/>
      <c r="G27" s="141"/>
      <c r="H27" s="139"/>
    </row>
    <row r="28" spans="1:8" x14ac:dyDescent="0.25">
      <c r="A28" s="17" t="s">
        <v>144</v>
      </c>
      <c r="B28" s="28">
        <f>SUM(B7:B27)</f>
        <v>13191615.120000001</v>
      </c>
      <c r="C28" s="28">
        <f>SUM(C7:C27)</f>
        <v>13348241.119999999</v>
      </c>
      <c r="E28" s="34"/>
      <c r="F28" s="47"/>
      <c r="G28" s="47"/>
    </row>
    <row r="29" spans="1:8" ht="15" x14ac:dyDescent="0.25">
      <c r="B29" s="18"/>
      <c r="C29" s="18"/>
    </row>
    <row r="30" spans="1:8" x14ac:dyDescent="0.25">
      <c r="A30" s="25" t="s">
        <v>110</v>
      </c>
      <c r="B30" s="26" t="s">
        <v>146</v>
      </c>
    </row>
    <row r="31" spans="1:8" s="128" customFormat="1" ht="12.75" x14ac:dyDescent="0.2">
      <c r="A31" s="126" t="s">
        <v>147</v>
      </c>
      <c r="B31" s="127">
        <f>SUM(B32:B40)</f>
        <v>2239114.92</v>
      </c>
      <c r="E31" s="33"/>
      <c r="F31" s="138"/>
      <c r="G31" s="139"/>
      <c r="H31" s="139"/>
    </row>
    <row r="32" spans="1:8" s="128" customFormat="1" ht="12.75" x14ac:dyDescent="0.2">
      <c r="A32" s="129" t="s">
        <v>121</v>
      </c>
      <c r="B32" s="130">
        <v>375698.4</v>
      </c>
      <c r="E32" s="33"/>
      <c r="F32" s="46"/>
      <c r="G32" s="139"/>
      <c r="H32" s="139"/>
    </row>
    <row r="33" spans="1:8" s="128" customFormat="1" ht="12.75" x14ac:dyDescent="0.2">
      <c r="A33" s="129" t="s">
        <v>122</v>
      </c>
      <c r="B33" s="130">
        <v>347608.8</v>
      </c>
      <c r="E33" s="33"/>
      <c r="F33" s="36"/>
      <c r="G33" s="139"/>
      <c r="H33" s="139"/>
    </row>
    <row r="34" spans="1:8" s="128" customFormat="1" ht="25.5" x14ac:dyDescent="0.2">
      <c r="A34" s="129" t="s">
        <v>123</v>
      </c>
      <c r="B34" s="130">
        <v>367798.2</v>
      </c>
      <c r="E34" s="33"/>
      <c r="F34" s="33"/>
      <c r="G34" s="139"/>
      <c r="H34" s="139"/>
    </row>
    <row r="35" spans="1:8" s="128" customFormat="1" ht="25.5" x14ac:dyDescent="0.2">
      <c r="A35" s="129" t="s">
        <v>124</v>
      </c>
      <c r="B35" s="130">
        <v>45645.599999999999</v>
      </c>
      <c r="E35" s="33"/>
      <c r="F35" s="33"/>
      <c r="G35" s="139"/>
      <c r="H35" s="139"/>
    </row>
    <row r="36" spans="1:8" s="128" customFormat="1" ht="12.75" x14ac:dyDescent="0.2">
      <c r="A36" s="129" t="s">
        <v>125</v>
      </c>
      <c r="B36" s="130">
        <v>14044.8</v>
      </c>
      <c r="E36" s="33"/>
      <c r="F36" s="36"/>
      <c r="G36" s="139"/>
      <c r="H36" s="139"/>
    </row>
    <row r="37" spans="1:8" s="128" customFormat="1" ht="12.75" x14ac:dyDescent="0.2">
      <c r="A37" s="129" t="s">
        <v>126</v>
      </c>
      <c r="B37" s="130">
        <v>102204.45</v>
      </c>
      <c r="E37" s="33"/>
      <c r="F37" s="36"/>
      <c r="G37" s="139"/>
      <c r="H37" s="139"/>
    </row>
    <row r="38" spans="1:8" s="128" customFormat="1" ht="12.75" x14ac:dyDescent="0.2">
      <c r="A38" s="129" t="s">
        <v>127</v>
      </c>
      <c r="B38" s="130">
        <v>868415.65</v>
      </c>
      <c r="E38" s="33"/>
      <c r="F38" s="36"/>
      <c r="G38" s="139"/>
      <c r="H38" s="139"/>
    </row>
    <row r="39" spans="1:8" s="128" customFormat="1" ht="12.75" x14ac:dyDescent="0.2">
      <c r="A39" s="129" t="s">
        <v>128</v>
      </c>
      <c r="B39" s="130">
        <v>76780.800000000003</v>
      </c>
      <c r="E39" s="33"/>
      <c r="F39" s="36"/>
      <c r="G39" s="139"/>
      <c r="H39" s="139"/>
    </row>
    <row r="40" spans="1:8" s="128" customFormat="1" ht="25.5" x14ac:dyDescent="0.2">
      <c r="A40" s="129" t="s">
        <v>131</v>
      </c>
      <c r="B40" s="130">
        <v>40918.22</v>
      </c>
      <c r="E40" s="33"/>
      <c r="F40" s="46"/>
      <c r="G40" s="139"/>
      <c r="H40" s="139"/>
    </row>
    <row r="41" spans="1:8" s="128" customFormat="1" ht="12.75" x14ac:dyDescent="0.2">
      <c r="A41" s="126" t="s">
        <v>148</v>
      </c>
      <c r="B41" s="127">
        <v>351641</v>
      </c>
      <c r="E41" s="33"/>
      <c r="F41" s="36"/>
      <c r="G41" s="139"/>
      <c r="H41" s="139"/>
    </row>
    <row r="42" spans="1:8" s="128" customFormat="1" ht="25.5" x14ac:dyDescent="0.2">
      <c r="A42" s="126" t="s">
        <v>101</v>
      </c>
      <c r="B42" s="127">
        <v>349364.4</v>
      </c>
      <c r="E42" s="33"/>
      <c r="F42" s="46"/>
      <c r="G42" s="139"/>
      <c r="H42" s="139"/>
    </row>
    <row r="43" spans="1:8" s="128" customFormat="1" ht="12.75" x14ac:dyDescent="0.2">
      <c r="A43" s="126" t="s">
        <v>130</v>
      </c>
      <c r="B43" s="127">
        <v>288796.2</v>
      </c>
      <c r="E43" s="33"/>
      <c r="F43" s="46"/>
      <c r="G43" s="139"/>
      <c r="H43" s="139"/>
    </row>
    <row r="44" spans="1:8" s="128" customFormat="1" ht="12.75" x14ac:dyDescent="0.2">
      <c r="A44" s="126" t="s">
        <v>336</v>
      </c>
      <c r="B44" s="127">
        <v>44908.38</v>
      </c>
      <c r="E44" s="33"/>
      <c r="F44" s="46"/>
      <c r="G44" s="139"/>
      <c r="H44" s="139"/>
    </row>
    <row r="45" spans="1:8" s="128" customFormat="1" ht="12.75" x14ac:dyDescent="0.2">
      <c r="A45" s="126" t="s">
        <v>337</v>
      </c>
      <c r="B45" s="127">
        <v>0</v>
      </c>
      <c r="E45" s="33"/>
      <c r="F45" s="33"/>
      <c r="G45" s="139"/>
      <c r="H45" s="139"/>
    </row>
    <row r="46" spans="1:8" s="128" customFormat="1" ht="12.75" x14ac:dyDescent="0.2">
      <c r="A46" s="126" t="s">
        <v>338</v>
      </c>
      <c r="B46" s="127">
        <v>456078.1</v>
      </c>
      <c r="E46" s="33"/>
      <c r="F46" s="36"/>
      <c r="G46" s="139"/>
      <c r="H46" s="139"/>
    </row>
    <row r="47" spans="1:8" s="128" customFormat="1" ht="12.75" x14ac:dyDescent="0.2">
      <c r="A47" s="126" t="s">
        <v>104</v>
      </c>
      <c r="B47" s="127">
        <v>0</v>
      </c>
      <c r="E47" s="33"/>
      <c r="F47" s="33"/>
      <c r="G47" s="139"/>
      <c r="H47" s="139"/>
    </row>
    <row r="48" spans="1:8" s="128" customFormat="1" ht="12.75" x14ac:dyDescent="0.2">
      <c r="A48" s="126" t="s">
        <v>339</v>
      </c>
      <c r="B48" s="127">
        <v>624993.6</v>
      </c>
      <c r="E48" s="33"/>
      <c r="F48" s="46"/>
      <c r="G48" s="139"/>
      <c r="H48" s="139"/>
    </row>
    <row r="49" spans="1:8" s="128" customFormat="1" ht="12.75" x14ac:dyDescent="0.2">
      <c r="A49" s="126" t="s">
        <v>340</v>
      </c>
      <c r="B49" s="127">
        <v>148352.04</v>
      </c>
      <c r="E49" s="33"/>
      <c r="F49" s="36"/>
      <c r="G49" s="139"/>
      <c r="H49" s="139"/>
    </row>
    <row r="50" spans="1:8" s="128" customFormat="1" ht="12.75" x14ac:dyDescent="0.2">
      <c r="A50" s="131" t="s">
        <v>341</v>
      </c>
      <c r="B50" s="127">
        <v>0</v>
      </c>
      <c r="E50" s="33"/>
      <c r="F50" s="33"/>
      <c r="G50" s="139"/>
      <c r="H50" s="139"/>
    </row>
    <row r="51" spans="1:8" s="128" customFormat="1" ht="12.75" x14ac:dyDescent="0.2">
      <c r="A51" s="126" t="s">
        <v>371</v>
      </c>
      <c r="B51" s="127">
        <v>132878.93</v>
      </c>
      <c r="E51" s="33"/>
      <c r="F51" s="33"/>
      <c r="G51" s="139"/>
      <c r="H51" s="139"/>
    </row>
    <row r="52" spans="1:8" s="128" customFormat="1" ht="12.75" x14ac:dyDescent="0.2">
      <c r="A52" s="131" t="s">
        <v>343</v>
      </c>
      <c r="B52" s="132">
        <v>0</v>
      </c>
      <c r="E52" s="33"/>
      <c r="F52" s="33"/>
      <c r="G52" s="139"/>
      <c r="H52" s="139"/>
    </row>
    <row r="53" spans="1:8" s="128" customFormat="1" ht="25.5" x14ac:dyDescent="0.2">
      <c r="A53" s="126" t="s">
        <v>346</v>
      </c>
      <c r="B53" s="127">
        <v>1951247.21</v>
      </c>
      <c r="E53" s="33"/>
      <c r="F53" s="33"/>
      <c r="G53" s="139"/>
      <c r="H53" s="139"/>
    </row>
    <row r="54" spans="1:8" s="128" customFormat="1" ht="12.75" x14ac:dyDescent="0.25">
      <c r="A54" s="133" t="s">
        <v>134</v>
      </c>
      <c r="B54" s="130">
        <v>31485.24</v>
      </c>
      <c r="E54" s="33"/>
      <c r="F54" s="33"/>
    </row>
    <row r="55" spans="1:8" s="128" customFormat="1" ht="12.75" x14ac:dyDescent="0.2">
      <c r="A55" s="133" t="s">
        <v>181</v>
      </c>
      <c r="B55" s="130">
        <v>53985.21</v>
      </c>
      <c r="F55" s="140"/>
      <c r="H55" s="139"/>
    </row>
    <row r="56" spans="1:8" s="128" customFormat="1" ht="12.75" x14ac:dyDescent="0.2">
      <c r="A56" s="126" t="s">
        <v>344</v>
      </c>
      <c r="B56" s="127">
        <v>5416284.4699999997</v>
      </c>
      <c r="E56" s="33"/>
      <c r="F56" s="33"/>
      <c r="H56" s="139"/>
    </row>
    <row r="57" spans="1:8" s="128" customFormat="1" ht="12.75" x14ac:dyDescent="0.2">
      <c r="A57" s="133" t="s">
        <v>135</v>
      </c>
      <c r="B57" s="130">
        <v>65694.240000000005</v>
      </c>
      <c r="F57" s="33"/>
      <c r="H57" s="139"/>
    </row>
    <row r="58" spans="1:8" s="128" customFormat="1" ht="12.75" x14ac:dyDescent="0.2">
      <c r="A58" s="126" t="s">
        <v>345</v>
      </c>
      <c r="B58" s="127">
        <v>57862.2</v>
      </c>
      <c r="E58" s="33"/>
      <c r="F58" s="33"/>
      <c r="G58" s="139"/>
      <c r="H58" s="139"/>
    </row>
    <row r="59" spans="1:8" s="128" customFormat="1" ht="12.75" x14ac:dyDescent="0.2">
      <c r="A59" s="131" t="s">
        <v>107</v>
      </c>
      <c r="B59" s="132">
        <v>0</v>
      </c>
      <c r="E59" s="33"/>
      <c r="F59" s="33"/>
      <c r="G59" s="139"/>
      <c r="H59" s="139"/>
    </row>
    <row r="60" spans="1:8" s="128" customFormat="1" ht="12.75" x14ac:dyDescent="0.2">
      <c r="A60" s="126" t="s">
        <v>108</v>
      </c>
      <c r="B60" s="127">
        <v>0</v>
      </c>
      <c r="E60" s="33"/>
      <c r="F60" s="33"/>
      <c r="H60" s="139"/>
    </row>
    <row r="61" spans="1:8" s="128" customFormat="1" ht="12.75" x14ac:dyDescent="0.2">
      <c r="A61" s="131" t="s">
        <v>109</v>
      </c>
      <c r="B61" s="127">
        <v>0</v>
      </c>
      <c r="E61" s="33"/>
      <c r="F61" s="141"/>
      <c r="G61" s="139"/>
      <c r="H61" s="139"/>
    </row>
    <row r="62" spans="1:8" s="128" customFormat="1" ht="25.5" x14ac:dyDescent="0.2">
      <c r="A62" s="126" t="s">
        <v>185</v>
      </c>
      <c r="B62" s="134">
        <v>0</v>
      </c>
      <c r="E62" s="33"/>
      <c r="F62" s="33"/>
      <c r="G62" s="139"/>
      <c r="H62" s="139"/>
    </row>
    <row r="63" spans="1:8" x14ac:dyDescent="0.25">
      <c r="A63" s="17" t="s">
        <v>149</v>
      </c>
      <c r="B63" s="27">
        <f>B31+B41+B42+B43+B46+B44+B45+B47+B49+B48+B51+B58+B53+B50+B56+B52+B59+B60+B61+B62</f>
        <v>12061521.449999999</v>
      </c>
      <c r="E63" s="40"/>
      <c r="F63" s="48"/>
    </row>
    <row r="64" spans="1:8" ht="4.5" customHeight="1" x14ac:dyDescent="0.25">
      <c r="B64" s="2"/>
      <c r="E64" s="42"/>
      <c r="F64" s="49"/>
    </row>
    <row r="65" spans="1:2" x14ac:dyDescent="0.25">
      <c r="A65" s="17" t="s">
        <v>137</v>
      </c>
      <c r="B65" s="27">
        <f>C28-B63</f>
        <v>1286719.67</v>
      </c>
    </row>
  </sheetData>
  <mergeCells count="4">
    <mergeCell ref="A1:C1"/>
    <mergeCell ref="A3:C3"/>
    <mergeCell ref="A5:A6"/>
    <mergeCell ref="B5:C5"/>
  </mergeCells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scale="80" orientation="portrait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zoomScaleNormal="100" workbookViewId="0">
      <pane ySplit="3" topLeftCell="A4" activePane="bottomLeft" state="frozen"/>
      <selection sqref="A1:C1"/>
      <selection pane="bottomLeft" sqref="A1:C1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155" t="s">
        <v>97</v>
      </c>
      <c r="B1" s="155"/>
      <c r="C1" s="155"/>
      <c r="D1" s="16"/>
      <c r="E1" s="21"/>
      <c r="F1" s="21"/>
    </row>
    <row r="2" spans="1:8" ht="6.75" customHeight="1" thickBot="1" x14ac:dyDescent="0.3"/>
    <row r="3" spans="1:8" ht="24.75" customHeight="1" thickBot="1" x14ac:dyDescent="0.3">
      <c r="A3" s="159" t="s">
        <v>71</v>
      </c>
      <c r="B3" s="159"/>
      <c r="C3" s="159"/>
      <c r="D3" s="23"/>
      <c r="E3" s="1" t="s">
        <v>91</v>
      </c>
      <c r="F3" s="20"/>
    </row>
    <row r="4" spans="1:8" ht="6" customHeight="1" x14ac:dyDescent="0.25"/>
    <row r="5" spans="1:8" x14ac:dyDescent="0.25">
      <c r="A5" s="153" t="s">
        <v>110</v>
      </c>
      <c r="B5" s="157" t="s">
        <v>145</v>
      </c>
      <c r="C5" s="158"/>
      <c r="E5" s="5"/>
      <c r="F5" s="6"/>
    </row>
    <row r="6" spans="1:8" x14ac:dyDescent="0.25">
      <c r="A6" s="154"/>
      <c r="B6" s="25" t="s">
        <v>98</v>
      </c>
      <c r="C6" s="25" t="s">
        <v>99</v>
      </c>
      <c r="E6" s="5"/>
      <c r="F6" s="6"/>
    </row>
    <row r="7" spans="1:8" s="128" customFormat="1" ht="12.75" x14ac:dyDescent="0.2">
      <c r="A7" s="126" t="s">
        <v>139</v>
      </c>
      <c r="B7" s="127">
        <v>1354382.64</v>
      </c>
      <c r="C7" s="135">
        <v>1275639.18</v>
      </c>
      <c r="E7" s="33"/>
      <c r="F7" s="36"/>
      <c r="G7" s="36"/>
      <c r="H7" s="139"/>
    </row>
    <row r="8" spans="1:8" s="128" customFormat="1" ht="25.5" x14ac:dyDescent="0.2">
      <c r="A8" s="126" t="s">
        <v>113</v>
      </c>
      <c r="B8" s="127">
        <v>77148.289999999994</v>
      </c>
      <c r="C8" s="135">
        <v>70844.83</v>
      </c>
      <c r="E8" s="33"/>
      <c r="F8" s="33"/>
      <c r="G8" s="33"/>
      <c r="H8" s="139"/>
    </row>
    <row r="9" spans="1:8" s="128" customFormat="1" ht="12.75" x14ac:dyDescent="0.25">
      <c r="A9" s="126" t="s">
        <v>140</v>
      </c>
      <c r="B9" s="135">
        <v>661235.46</v>
      </c>
      <c r="C9" s="135">
        <v>624026.11</v>
      </c>
      <c r="E9" s="33"/>
      <c r="F9" s="36"/>
      <c r="G9" s="36"/>
    </row>
    <row r="10" spans="1:8" s="128" customFormat="1" ht="25.5" x14ac:dyDescent="0.2">
      <c r="A10" s="126" t="s">
        <v>129</v>
      </c>
      <c r="B10" s="127">
        <v>208206.42</v>
      </c>
      <c r="C10" s="135">
        <v>195900.99</v>
      </c>
      <c r="E10" s="33"/>
      <c r="F10" s="36"/>
      <c r="G10" s="36"/>
      <c r="H10" s="139"/>
    </row>
    <row r="11" spans="1:8" s="128" customFormat="1" ht="12.75" x14ac:dyDescent="0.2">
      <c r="A11" s="126" t="s">
        <v>111</v>
      </c>
      <c r="B11" s="127">
        <v>172110.72</v>
      </c>
      <c r="C11" s="135">
        <v>161954.78</v>
      </c>
      <c r="E11" s="33"/>
      <c r="F11" s="36"/>
      <c r="G11" s="36"/>
      <c r="H11" s="139"/>
    </row>
    <row r="12" spans="1:8" s="128" customFormat="1" ht="12.75" x14ac:dyDescent="0.2">
      <c r="A12" s="126" t="s">
        <v>102</v>
      </c>
      <c r="B12" s="127">
        <v>35572.559999999998</v>
      </c>
      <c r="C12" s="135">
        <v>33788.620000000003</v>
      </c>
      <c r="E12" s="33"/>
      <c r="F12" s="36"/>
      <c r="G12" s="36"/>
      <c r="H12" s="139"/>
    </row>
    <row r="13" spans="1:8" s="128" customFormat="1" ht="12.75" x14ac:dyDescent="0.2">
      <c r="A13" s="126" t="s">
        <v>103</v>
      </c>
      <c r="B13" s="127">
        <v>0</v>
      </c>
      <c r="C13" s="135">
        <v>0</v>
      </c>
      <c r="E13" s="33"/>
      <c r="F13" s="33"/>
      <c r="G13" s="33"/>
      <c r="H13" s="139"/>
    </row>
    <row r="14" spans="1:8" s="128" customFormat="1" ht="12.75" x14ac:dyDescent="0.2">
      <c r="A14" s="126" t="s">
        <v>112</v>
      </c>
      <c r="B14" s="127">
        <v>271531.08</v>
      </c>
      <c r="C14" s="135">
        <v>252801.2</v>
      </c>
      <c r="E14" s="33"/>
      <c r="F14" s="36"/>
      <c r="G14" s="36"/>
      <c r="H14" s="139"/>
    </row>
    <row r="15" spans="1:8" s="128" customFormat="1" ht="12.75" x14ac:dyDescent="0.25">
      <c r="A15" s="126" t="s">
        <v>141</v>
      </c>
      <c r="B15" s="135">
        <v>4800</v>
      </c>
      <c r="C15" s="135">
        <v>4800</v>
      </c>
      <c r="E15" s="33"/>
      <c r="F15" s="36"/>
      <c r="G15" s="36"/>
    </row>
    <row r="16" spans="1:8" s="128" customFormat="1" ht="12.75" x14ac:dyDescent="0.25">
      <c r="A16" s="126" t="s">
        <v>114</v>
      </c>
      <c r="B16" s="135">
        <v>372467.4</v>
      </c>
      <c r="C16" s="135">
        <v>348046.66</v>
      </c>
      <c r="E16" s="33"/>
      <c r="F16" s="36"/>
      <c r="G16" s="36"/>
    </row>
    <row r="17" spans="1:8" s="128" customFormat="1" ht="12.75" x14ac:dyDescent="0.25">
      <c r="A17" s="126" t="s">
        <v>142</v>
      </c>
      <c r="B17" s="135">
        <v>88408.5</v>
      </c>
      <c r="C17" s="135">
        <v>82767.61</v>
      </c>
      <c r="E17" s="33"/>
      <c r="F17" s="46"/>
      <c r="G17" s="46"/>
    </row>
    <row r="18" spans="1:8" s="128" customFormat="1" ht="12.75" x14ac:dyDescent="0.2">
      <c r="A18" s="126" t="s">
        <v>115</v>
      </c>
      <c r="B18" s="127">
        <v>0</v>
      </c>
      <c r="C18" s="135">
        <v>0</v>
      </c>
      <c r="E18" s="33"/>
      <c r="F18" s="33"/>
      <c r="G18" s="33"/>
      <c r="H18" s="139"/>
    </row>
    <row r="19" spans="1:8" s="128" customFormat="1" ht="12.75" x14ac:dyDescent="0.25">
      <c r="A19" s="126" t="s">
        <v>372</v>
      </c>
      <c r="B19" s="135">
        <v>90256.12</v>
      </c>
      <c r="C19" s="135">
        <v>84786.67</v>
      </c>
      <c r="E19" s="33"/>
      <c r="F19" s="36"/>
      <c r="G19" s="36"/>
    </row>
    <row r="20" spans="1:8" s="128" customFormat="1" ht="12.75" x14ac:dyDescent="0.25">
      <c r="A20" s="126" t="s">
        <v>143</v>
      </c>
      <c r="B20" s="127">
        <v>0</v>
      </c>
      <c r="C20" s="135">
        <v>1055.7</v>
      </c>
      <c r="E20" s="33"/>
      <c r="F20" s="33"/>
      <c r="G20" s="36"/>
    </row>
    <row r="21" spans="1:8" s="128" customFormat="1" ht="25.5" x14ac:dyDescent="0.25">
      <c r="A21" s="126" t="s">
        <v>116</v>
      </c>
      <c r="B21" s="127">
        <v>988388.06</v>
      </c>
      <c r="C21" s="135">
        <v>920618.82</v>
      </c>
      <c r="E21" s="33"/>
      <c r="F21" s="33"/>
      <c r="G21" s="33"/>
    </row>
    <row r="22" spans="1:8" s="128" customFormat="1" ht="25.5" x14ac:dyDescent="0.25">
      <c r="A22" s="126" t="s">
        <v>117</v>
      </c>
      <c r="B22" s="127">
        <v>2735341.74</v>
      </c>
      <c r="C22" s="135">
        <v>2546947.2000000002</v>
      </c>
      <c r="E22" s="33"/>
      <c r="F22" s="33"/>
      <c r="G22" s="33"/>
    </row>
    <row r="23" spans="1:8" s="128" customFormat="1" ht="12.75" x14ac:dyDescent="0.25">
      <c r="A23" s="126" t="s">
        <v>118</v>
      </c>
      <c r="B23" s="135">
        <v>63822.48</v>
      </c>
      <c r="C23" s="135">
        <v>60471.35</v>
      </c>
      <c r="E23" s="33"/>
      <c r="F23" s="46"/>
      <c r="G23" s="46"/>
    </row>
    <row r="24" spans="1:8" s="128" customFormat="1" ht="12.75" x14ac:dyDescent="0.2">
      <c r="A24" s="126" t="s">
        <v>119</v>
      </c>
      <c r="B24" s="127">
        <v>164504.03</v>
      </c>
      <c r="C24" s="135">
        <v>129679.61</v>
      </c>
      <c r="E24" s="33"/>
      <c r="F24" s="46"/>
      <c r="G24" s="46"/>
      <c r="H24" s="139"/>
    </row>
    <row r="25" spans="1:8" s="128" customFormat="1" ht="12.75" x14ac:dyDescent="0.25">
      <c r="A25" s="126" t="s">
        <v>120</v>
      </c>
      <c r="B25" s="135">
        <v>0</v>
      </c>
      <c r="C25" s="135">
        <v>0</v>
      </c>
      <c r="E25" s="33"/>
      <c r="F25" s="33"/>
      <c r="G25" s="46"/>
    </row>
    <row r="26" spans="1:8" s="128" customFormat="1" ht="12.75" x14ac:dyDescent="0.2">
      <c r="A26" s="126" t="s">
        <v>180</v>
      </c>
      <c r="B26" s="127">
        <v>0</v>
      </c>
      <c r="C26" s="135">
        <v>0</v>
      </c>
      <c r="E26" s="33"/>
      <c r="F26" s="140"/>
      <c r="G26" s="140"/>
      <c r="H26" s="139"/>
    </row>
    <row r="27" spans="1:8" s="128" customFormat="1" ht="12.75" x14ac:dyDescent="0.2">
      <c r="A27" s="126" t="s">
        <v>100</v>
      </c>
      <c r="B27" s="127">
        <v>0</v>
      </c>
      <c r="C27" s="135">
        <v>0</v>
      </c>
      <c r="E27" s="33"/>
      <c r="F27" s="141"/>
      <c r="G27" s="141"/>
      <c r="H27" s="139"/>
    </row>
    <row r="28" spans="1:8" x14ac:dyDescent="0.25">
      <c r="A28" s="17" t="s">
        <v>144</v>
      </c>
      <c r="B28" s="28">
        <f>SUM(B7:B27)</f>
        <v>7288175.5000000009</v>
      </c>
      <c r="C28" s="28">
        <f>SUM(C7:C27)</f>
        <v>6794129.330000001</v>
      </c>
      <c r="E28" s="34"/>
      <c r="F28" s="47"/>
      <c r="G28" s="47"/>
    </row>
    <row r="29" spans="1:8" ht="15" x14ac:dyDescent="0.25">
      <c r="B29" s="18"/>
      <c r="C29" s="18"/>
    </row>
    <row r="30" spans="1:8" x14ac:dyDescent="0.25">
      <c r="A30" s="25" t="s">
        <v>110</v>
      </c>
      <c r="B30" s="26" t="s">
        <v>146</v>
      </c>
    </row>
    <row r="31" spans="1:8" s="128" customFormat="1" ht="12.75" x14ac:dyDescent="0.2">
      <c r="A31" s="126" t="s">
        <v>147</v>
      </c>
      <c r="B31" s="127">
        <f>SUM(B32:B40)</f>
        <v>1316267.9900000002</v>
      </c>
      <c r="E31" s="33"/>
      <c r="F31" s="138"/>
      <c r="G31" s="139"/>
      <c r="H31" s="139"/>
    </row>
    <row r="32" spans="1:8" s="128" customFormat="1" ht="12.75" x14ac:dyDescent="0.2">
      <c r="A32" s="129" t="s">
        <v>121</v>
      </c>
      <c r="B32" s="130">
        <v>223903.92</v>
      </c>
      <c r="E32" s="33"/>
      <c r="F32" s="46"/>
      <c r="G32" s="139"/>
      <c r="H32" s="139"/>
    </row>
    <row r="33" spans="1:8" s="128" customFormat="1" ht="12.75" x14ac:dyDescent="0.2">
      <c r="A33" s="129" t="s">
        <v>122</v>
      </c>
      <c r="B33" s="130">
        <v>207163.44</v>
      </c>
      <c r="E33" s="33"/>
      <c r="F33" s="36"/>
      <c r="G33" s="139"/>
      <c r="H33" s="139"/>
    </row>
    <row r="34" spans="1:8" s="128" customFormat="1" ht="25.5" x14ac:dyDescent="0.2">
      <c r="A34" s="129" t="s">
        <v>123</v>
      </c>
      <c r="B34" s="130">
        <v>219195.66</v>
      </c>
      <c r="E34" s="33"/>
      <c r="F34" s="33"/>
      <c r="G34" s="139"/>
      <c r="H34" s="139"/>
    </row>
    <row r="35" spans="1:8" s="128" customFormat="1" ht="25.5" x14ac:dyDescent="0.2">
      <c r="A35" s="129" t="s">
        <v>124</v>
      </c>
      <c r="B35" s="130">
        <v>27203.279999999999</v>
      </c>
      <c r="E35" s="33"/>
      <c r="F35" s="33"/>
      <c r="G35" s="139"/>
      <c r="H35" s="139"/>
    </row>
    <row r="36" spans="1:8" s="128" customFormat="1" ht="12.75" x14ac:dyDescent="0.2">
      <c r="A36" s="129" t="s">
        <v>125</v>
      </c>
      <c r="B36" s="130">
        <v>8370.24</v>
      </c>
      <c r="E36" s="33"/>
      <c r="F36" s="36"/>
      <c r="G36" s="139"/>
      <c r="H36" s="139"/>
    </row>
    <row r="37" spans="1:8" s="128" customFormat="1" ht="12.75" x14ac:dyDescent="0.2">
      <c r="A37" s="129" t="s">
        <v>126</v>
      </c>
      <c r="B37" s="130">
        <v>34068.15</v>
      </c>
      <c r="E37" s="33"/>
      <c r="F37" s="36"/>
      <c r="G37" s="139"/>
      <c r="H37" s="139"/>
    </row>
    <row r="38" spans="1:8" s="128" customFormat="1" ht="12.75" x14ac:dyDescent="0.2">
      <c r="A38" s="129" t="s">
        <v>127</v>
      </c>
      <c r="B38" s="130">
        <v>511529.45</v>
      </c>
      <c r="E38" s="33"/>
      <c r="F38" s="36"/>
      <c r="G38" s="139"/>
      <c r="H38" s="139"/>
    </row>
    <row r="39" spans="1:8" s="128" customFormat="1" ht="12.75" x14ac:dyDescent="0.2">
      <c r="A39" s="129" t="s">
        <v>128</v>
      </c>
      <c r="B39" s="130">
        <v>53746.559999999998</v>
      </c>
      <c r="E39" s="33"/>
      <c r="F39" s="36"/>
      <c r="G39" s="139"/>
      <c r="H39" s="139"/>
    </row>
    <row r="40" spans="1:8" s="128" customFormat="1" ht="25.5" x14ac:dyDescent="0.2">
      <c r="A40" s="129" t="s">
        <v>131</v>
      </c>
      <c r="B40" s="130">
        <v>31087.29</v>
      </c>
      <c r="E40" s="33"/>
      <c r="F40" s="46"/>
      <c r="G40" s="139"/>
      <c r="H40" s="139"/>
    </row>
    <row r="41" spans="1:8" s="128" customFormat="1" ht="12.75" x14ac:dyDescent="0.2">
      <c r="A41" s="126" t="s">
        <v>148</v>
      </c>
      <c r="B41" s="127">
        <v>268212</v>
      </c>
      <c r="E41" s="33"/>
      <c r="F41" s="36"/>
      <c r="G41" s="139"/>
      <c r="H41" s="139"/>
    </row>
    <row r="42" spans="1:8" s="128" customFormat="1" ht="25.5" x14ac:dyDescent="0.2">
      <c r="A42" s="126" t="s">
        <v>101</v>
      </c>
      <c r="B42" s="127">
        <v>208209.72</v>
      </c>
      <c r="E42" s="33"/>
      <c r="F42" s="46"/>
      <c r="G42" s="139"/>
      <c r="H42" s="139"/>
    </row>
    <row r="43" spans="1:8" s="128" customFormat="1" ht="12.75" x14ac:dyDescent="0.2">
      <c r="A43" s="126" t="s">
        <v>130</v>
      </c>
      <c r="B43" s="127">
        <v>172113.06</v>
      </c>
      <c r="E43" s="33"/>
      <c r="F43" s="46"/>
      <c r="G43" s="139"/>
      <c r="H43" s="139"/>
    </row>
    <row r="44" spans="1:8" s="128" customFormat="1" ht="12.75" x14ac:dyDescent="0.2">
      <c r="A44" s="126" t="s">
        <v>336</v>
      </c>
      <c r="B44" s="127">
        <v>35573.519999999997</v>
      </c>
      <c r="E44" s="33"/>
      <c r="F44" s="46"/>
      <c r="G44" s="139"/>
      <c r="H44" s="139"/>
    </row>
    <row r="45" spans="1:8" s="128" customFormat="1" ht="12.75" x14ac:dyDescent="0.2">
      <c r="A45" s="126" t="s">
        <v>337</v>
      </c>
      <c r="B45" s="127">
        <v>0</v>
      </c>
      <c r="E45" s="33"/>
      <c r="F45" s="33"/>
      <c r="G45" s="139"/>
      <c r="H45" s="139"/>
    </row>
    <row r="46" spans="1:8" s="128" customFormat="1" ht="12.75" x14ac:dyDescent="0.2">
      <c r="A46" s="126" t="s">
        <v>338</v>
      </c>
      <c r="B46" s="127">
        <v>249426.4</v>
      </c>
      <c r="E46" s="33"/>
      <c r="F46" s="36"/>
      <c r="G46" s="139"/>
      <c r="H46" s="139"/>
    </row>
    <row r="47" spans="1:8" s="128" customFormat="1" ht="12.75" x14ac:dyDescent="0.2">
      <c r="A47" s="126" t="s">
        <v>104</v>
      </c>
      <c r="B47" s="127">
        <v>0</v>
      </c>
      <c r="E47" s="33"/>
      <c r="F47" s="33"/>
      <c r="G47" s="139"/>
      <c r="H47" s="139"/>
    </row>
    <row r="48" spans="1:8" s="128" customFormat="1" ht="12.75" x14ac:dyDescent="0.2">
      <c r="A48" s="126" t="s">
        <v>339</v>
      </c>
      <c r="B48" s="127">
        <v>372475.68</v>
      </c>
      <c r="E48" s="33"/>
      <c r="F48" s="46"/>
      <c r="G48" s="139"/>
      <c r="H48" s="139"/>
    </row>
    <row r="49" spans="1:8" s="128" customFormat="1" ht="12.75" x14ac:dyDescent="0.2">
      <c r="A49" s="126" t="s">
        <v>340</v>
      </c>
      <c r="B49" s="127">
        <v>88408.5</v>
      </c>
      <c r="E49" s="33"/>
      <c r="F49" s="36"/>
      <c r="G49" s="139"/>
      <c r="H49" s="139"/>
    </row>
    <row r="50" spans="1:8" s="128" customFormat="1" ht="12.75" x14ac:dyDescent="0.2">
      <c r="A50" s="131" t="s">
        <v>341</v>
      </c>
      <c r="B50" s="127">
        <v>0</v>
      </c>
      <c r="E50" s="33"/>
      <c r="F50" s="33"/>
      <c r="G50" s="139"/>
      <c r="H50" s="139"/>
    </row>
    <row r="51" spans="1:8" s="128" customFormat="1" ht="12.75" x14ac:dyDescent="0.2">
      <c r="A51" s="126" t="s">
        <v>371</v>
      </c>
      <c r="B51" s="127">
        <v>88397.92</v>
      </c>
      <c r="E51" s="33"/>
      <c r="F51" s="33"/>
      <c r="G51" s="139"/>
      <c r="H51" s="139"/>
    </row>
    <row r="52" spans="1:8" s="128" customFormat="1" ht="12.75" x14ac:dyDescent="0.2">
      <c r="A52" s="131" t="s">
        <v>343</v>
      </c>
      <c r="B52" s="132">
        <v>0</v>
      </c>
      <c r="E52" s="33"/>
      <c r="F52" s="33"/>
      <c r="G52" s="139"/>
      <c r="H52" s="139"/>
    </row>
    <row r="53" spans="1:8" s="128" customFormat="1" ht="25.5" x14ac:dyDescent="0.2">
      <c r="A53" s="126" t="s">
        <v>346</v>
      </c>
      <c r="B53" s="127">
        <v>1307706.9099999999</v>
      </c>
      <c r="E53" s="33"/>
      <c r="F53" s="33"/>
      <c r="G53" s="139"/>
      <c r="H53" s="139"/>
    </row>
    <row r="54" spans="1:8" s="128" customFormat="1" ht="12.75" x14ac:dyDescent="0.25">
      <c r="A54" s="133" t="s">
        <v>134</v>
      </c>
      <c r="B54" s="130">
        <v>15967.86</v>
      </c>
      <c r="E54" s="33"/>
      <c r="F54" s="33"/>
    </row>
    <row r="55" spans="1:8" s="128" customFormat="1" ht="12.75" x14ac:dyDescent="0.2">
      <c r="A55" s="133" t="s">
        <v>181</v>
      </c>
      <c r="B55" s="130">
        <v>27738.89</v>
      </c>
      <c r="F55" s="140"/>
      <c r="H55" s="139"/>
    </row>
    <row r="56" spans="1:8" s="128" customFormat="1" ht="12.75" x14ac:dyDescent="0.2">
      <c r="A56" s="126" t="s">
        <v>344</v>
      </c>
      <c r="B56" s="127">
        <v>2622547.1800000002</v>
      </c>
      <c r="E56" s="33"/>
      <c r="F56" s="33"/>
      <c r="H56" s="139"/>
    </row>
    <row r="57" spans="1:8" s="128" customFormat="1" ht="12.75" x14ac:dyDescent="0.2">
      <c r="A57" s="133" t="s">
        <v>135</v>
      </c>
      <c r="B57" s="130">
        <v>33441.54</v>
      </c>
      <c r="F57" s="33"/>
      <c r="H57" s="139"/>
    </row>
    <row r="58" spans="1:8" s="128" customFormat="1" ht="12.75" x14ac:dyDescent="0.2">
      <c r="A58" s="126" t="s">
        <v>345</v>
      </c>
      <c r="B58" s="127">
        <v>60145.68</v>
      </c>
      <c r="E58" s="33"/>
      <c r="F58" s="33"/>
      <c r="G58" s="139"/>
      <c r="H58" s="139"/>
    </row>
    <row r="59" spans="1:8" s="128" customFormat="1" ht="12.75" x14ac:dyDescent="0.2">
      <c r="A59" s="131" t="s">
        <v>107</v>
      </c>
      <c r="B59" s="132">
        <v>0</v>
      </c>
      <c r="E59" s="33"/>
      <c r="F59" s="33"/>
      <c r="G59" s="139"/>
      <c r="H59" s="139"/>
    </row>
    <row r="60" spans="1:8" s="128" customFormat="1" ht="12.75" x14ac:dyDescent="0.2">
      <c r="A60" s="126" t="s">
        <v>108</v>
      </c>
      <c r="B60" s="127">
        <v>0</v>
      </c>
      <c r="E60" s="33"/>
      <c r="F60" s="33"/>
      <c r="H60" s="139"/>
    </row>
    <row r="61" spans="1:8" s="128" customFormat="1" ht="12.75" x14ac:dyDescent="0.2">
      <c r="A61" s="131" t="s">
        <v>109</v>
      </c>
      <c r="B61" s="127">
        <v>0</v>
      </c>
      <c r="E61" s="33"/>
      <c r="F61" s="141"/>
      <c r="G61" s="139"/>
      <c r="H61" s="139"/>
    </row>
    <row r="62" spans="1:8" s="128" customFormat="1" ht="25.5" x14ac:dyDescent="0.2">
      <c r="A62" s="126" t="s">
        <v>185</v>
      </c>
      <c r="B62" s="134">
        <v>0</v>
      </c>
      <c r="E62" s="33"/>
      <c r="F62" s="33"/>
      <c r="G62" s="139"/>
      <c r="H62" s="139"/>
    </row>
    <row r="63" spans="1:8" x14ac:dyDescent="0.25">
      <c r="A63" s="17" t="s">
        <v>149</v>
      </c>
      <c r="B63" s="27">
        <f>B31+B41+B42+B43+B46+B44+B45+B47+B49+B48+B51+B58+B53+B50+B56+B52+B59+B60+B61+B62</f>
        <v>6789484.5600000005</v>
      </c>
      <c r="E63" s="40"/>
      <c r="F63" s="48"/>
    </row>
    <row r="64" spans="1:8" ht="4.5" customHeight="1" x14ac:dyDescent="0.25">
      <c r="B64" s="2"/>
      <c r="E64" s="40"/>
      <c r="F64" s="48"/>
    </row>
    <row r="65" spans="1:2" x14ac:dyDescent="0.25">
      <c r="A65" s="17" t="s">
        <v>137</v>
      </c>
      <c r="B65" s="27">
        <f>C28-B63</f>
        <v>4644.7700000004843</v>
      </c>
    </row>
  </sheetData>
  <mergeCells count="4">
    <mergeCell ref="A1:C1"/>
    <mergeCell ref="A3:C3"/>
    <mergeCell ref="A5:A6"/>
    <mergeCell ref="B5:C5"/>
  </mergeCells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scale="80" orientation="portrait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zoomScaleNormal="100" workbookViewId="0">
      <pane ySplit="3" topLeftCell="A4" activePane="bottomLeft" state="frozen"/>
      <selection sqref="A1:C1"/>
      <selection pane="bottomLeft" sqref="A1:C1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155" t="s">
        <v>97</v>
      </c>
      <c r="B1" s="155"/>
      <c r="C1" s="155"/>
      <c r="D1" s="16"/>
      <c r="E1" s="21"/>
      <c r="F1" s="21"/>
    </row>
    <row r="2" spans="1:8" ht="6.75" customHeight="1" thickBot="1" x14ac:dyDescent="0.3"/>
    <row r="3" spans="1:8" ht="24.75" customHeight="1" thickBot="1" x14ac:dyDescent="0.3">
      <c r="A3" s="159" t="s">
        <v>72</v>
      </c>
      <c r="B3" s="159"/>
      <c r="C3" s="159"/>
      <c r="D3" s="23"/>
      <c r="E3" s="1" t="s">
        <v>91</v>
      </c>
      <c r="F3" s="20"/>
    </row>
    <row r="4" spans="1:8" ht="6" customHeight="1" x14ac:dyDescent="0.25"/>
    <row r="5" spans="1:8" x14ac:dyDescent="0.25">
      <c r="A5" s="153" t="s">
        <v>110</v>
      </c>
      <c r="B5" s="157" t="s">
        <v>145</v>
      </c>
      <c r="C5" s="158"/>
      <c r="E5" s="5"/>
      <c r="F5" s="6"/>
    </row>
    <row r="6" spans="1:8" x14ac:dyDescent="0.25">
      <c r="A6" s="154"/>
      <c r="B6" s="25" t="s">
        <v>98</v>
      </c>
      <c r="C6" s="25" t="s">
        <v>99</v>
      </c>
      <c r="E6" s="5"/>
      <c r="F6" s="6"/>
    </row>
    <row r="7" spans="1:8" s="128" customFormat="1" ht="12.75" x14ac:dyDescent="0.2">
      <c r="A7" s="126" t="s">
        <v>139</v>
      </c>
      <c r="B7" s="127">
        <v>1097400.18</v>
      </c>
      <c r="C7" s="135">
        <v>1103979.42</v>
      </c>
      <c r="E7" s="33"/>
      <c r="F7" s="36"/>
      <c r="G7" s="36"/>
      <c r="H7" s="139"/>
    </row>
    <row r="8" spans="1:8" s="128" customFormat="1" ht="25.5" x14ac:dyDescent="0.2">
      <c r="A8" s="126" t="s">
        <v>113</v>
      </c>
      <c r="B8" s="127">
        <v>141719.59</v>
      </c>
      <c r="C8" s="135">
        <v>137537.87</v>
      </c>
      <c r="E8" s="33"/>
      <c r="F8" s="33"/>
      <c r="G8" s="33"/>
      <c r="H8" s="139"/>
    </row>
    <row r="9" spans="1:8" s="128" customFormat="1" ht="12.75" x14ac:dyDescent="0.25">
      <c r="A9" s="126" t="s">
        <v>140</v>
      </c>
      <c r="B9" s="135">
        <v>535771.62</v>
      </c>
      <c r="C9" s="135">
        <v>540956.48</v>
      </c>
      <c r="E9" s="33"/>
      <c r="F9" s="36"/>
      <c r="G9" s="36"/>
    </row>
    <row r="10" spans="1:8" s="128" customFormat="1" ht="25.5" x14ac:dyDescent="0.2">
      <c r="A10" s="126" t="s">
        <v>129</v>
      </c>
      <c r="B10" s="127">
        <v>168700.14</v>
      </c>
      <c r="C10" s="135">
        <v>169307.08</v>
      </c>
      <c r="E10" s="33"/>
      <c r="F10" s="36"/>
      <c r="G10" s="36"/>
      <c r="H10" s="139"/>
    </row>
    <row r="11" spans="1:8" s="128" customFormat="1" ht="12.75" x14ac:dyDescent="0.2">
      <c r="A11" s="126" t="s">
        <v>111</v>
      </c>
      <c r="B11" s="127">
        <v>139454.1</v>
      </c>
      <c r="C11" s="135">
        <v>140099.28</v>
      </c>
      <c r="E11" s="33"/>
      <c r="F11" s="36"/>
      <c r="G11" s="36"/>
      <c r="H11" s="139"/>
    </row>
    <row r="12" spans="1:8" s="128" customFormat="1" ht="12.75" x14ac:dyDescent="0.2">
      <c r="A12" s="126" t="s">
        <v>102</v>
      </c>
      <c r="B12" s="127">
        <v>0</v>
      </c>
      <c r="C12" s="135">
        <v>0</v>
      </c>
      <c r="E12" s="33"/>
      <c r="F12" s="33"/>
      <c r="G12" s="33"/>
      <c r="H12" s="139"/>
    </row>
    <row r="13" spans="1:8" s="128" customFormat="1" ht="12.75" x14ac:dyDescent="0.2">
      <c r="A13" s="126" t="s">
        <v>103</v>
      </c>
      <c r="B13" s="127">
        <v>0</v>
      </c>
      <c r="C13" s="135">
        <v>1028.8399999999999</v>
      </c>
      <c r="E13" s="33"/>
      <c r="F13" s="33"/>
      <c r="G13" s="36"/>
      <c r="H13" s="139"/>
    </row>
    <row r="14" spans="1:8" s="128" customFormat="1" ht="12.75" x14ac:dyDescent="0.2">
      <c r="A14" s="126" t="s">
        <v>112</v>
      </c>
      <c r="B14" s="127">
        <v>259422.66</v>
      </c>
      <c r="C14" s="135">
        <v>257497.19</v>
      </c>
      <c r="E14" s="33"/>
      <c r="F14" s="36"/>
      <c r="G14" s="36"/>
      <c r="H14" s="139"/>
    </row>
    <row r="15" spans="1:8" s="128" customFormat="1" ht="12.75" x14ac:dyDescent="0.25">
      <c r="A15" s="126" t="s">
        <v>141</v>
      </c>
      <c r="B15" s="135">
        <v>0</v>
      </c>
      <c r="C15" s="135">
        <v>0</v>
      </c>
      <c r="E15" s="33"/>
      <c r="F15" s="33"/>
      <c r="G15" s="33"/>
    </row>
    <row r="16" spans="1:8" s="128" customFormat="1" ht="12.75" x14ac:dyDescent="0.25">
      <c r="A16" s="126" t="s">
        <v>114</v>
      </c>
      <c r="B16" s="135">
        <v>301797</v>
      </c>
      <c r="C16" s="135">
        <v>298664.5</v>
      </c>
      <c r="E16" s="33"/>
      <c r="F16" s="36"/>
      <c r="G16" s="36"/>
    </row>
    <row r="17" spans="1:8" s="128" customFormat="1" ht="12.75" x14ac:dyDescent="0.25">
      <c r="A17" s="126" t="s">
        <v>142</v>
      </c>
      <c r="B17" s="135">
        <v>0</v>
      </c>
      <c r="C17" s="135">
        <v>0</v>
      </c>
      <c r="E17" s="33"/>
      <c r="F17" s="46"/>
      <c r="G17" s="46"/>
    </row>
    <row r="18" spans="1:8" s="128" customFormat="1" ht="12.75" x14ac:dyDescent="0.2">
      <c r="A18" s="126" t="s">
        <v>115</v>
      </c>
      <c r="B18" s="127">
        <v>0</v>
      </c>
      <c r="C18" s="135">
        <v>0</v>
      </c>
      <c r="E18" s="33"/>
      <c r="F18" s="33"/>
      <c r="G18" s="33"/>
      <c r="H18" s="139"/>
    </row>
    <row r="19" spans="1:8" s="128" customFormat="1" ht="12.75" x14ac:dyDescent="0.25">
      <c r="A19" s="126" t="s">
        <v>372</v>
      </c>
      <c r="B19" s="135">
        <v>97203.19</v>
      </c>
      <c r="C19" s="135">
        <v>96393.39</v>
      </c>
      <c r="E19" s="33"/>
      <c r="F19" s="36"/>
      <c r="G19" s="36"/>
    </row>
    <row r="20" spans="1:8" s="128" customFormat="1" ht="12.75" x14ac:dyDescent="0.25">
      <c r="A20" s="126" t="s">
        <v>143</v>
      </c>
      <c r="B20" s="127">
        <v>0</v>
      </c>
      <c r="C20" s="135">
        <v>0</v>
      </c>
      <c r="E20" s="33"/>
      <c r="F20" s="33"/>
      <c r="G20" s="33"/>
    </row>
    <row r="21" spans="1:8" s="128" customFormat="1" ht="25.5" x14ac:dyDescent="0.25">
      <c r="A21" s="126" t="s">
        <v>116</v>
      </c>
      <c r="B21" s="127">
        <v>835794.02</v>
      </c>
      <c r="C21" s="135">
        <v>830028.35</v>
      </c>
      <c r="E21" s="33"/>
      <c r="F21" s="33"/>
      <c r="G21" s="33"/>
    </row>
    <row r="22" spans="1:8" s="128" customFormat="1" ht="25.5" x14ac:dyDescent="0.25">
      <c r="A22" s="126" t="s">
        <v>117</v>
      </c>
      <c r="B22" s="127">
        <v>2782774.79</v>
      </c>
      <c r="C22" s="135">
        <v>2768325.22</v>
      </c>
      <c r="E22" s="33"/>
      <c r="F22" s="33"/>
      <c r="G22" s="33"/>
    </row>
    <row r="23" spans="1:8" s="128" customFormat="1" ht="12.75" x14ac:dyDescent="0.25">
      <c r="A23" s="126" t="s">
        <v>118</v>
      </c>
      <c r="B23" s="135">
        <v>51711.24</v>
      </c>
      <c r="C23" s="135">
        <v>52521.16</v>
      </c>
      <c r="E23" s="33"/>
      <c r="F23" s="46"/>
      <c r="G23" s="46"/>
    </row>
    <row r="24" spans="1:8" s="128" customFormat="1" ht="12.75" x14ac:dyDescent="0.2">
      <c r="A24" s="126" t="s">
        <v>119</v>
      </c>
      <c r="B24" s="127">
        <v>123419.7</v>
      </c>
      <c r="C24" s="135">
        <v>113986.98</v>
      </c>
      <c r="E24" s="33"/>
      <c r="F24" s="46"/>
      <c r="G24" s="46"/>
      <c r="H24" s="139"/>
    </row>
    <row r="25" spans="1:8" s="128" customFormat="1" ht="12.75" x14ac:dyDescent="0.25">
      <c r="A25" s="126" t="s">
        <v>120</v>
      </c>
      <c r="B25" s="135">
        <v>47644.41</v>
      </c>
      <c r="C25" s="135">
        <v>47644.41</v>
      </c>
      <c r="E25" s="33"/>
      <c r="F25" s="33"/>
      <c r="G25" s="46"/>
    </row>
    <row r="26" spans="1:8" s="128" customFormat="1" ht="12.75" x14ac:dyDescent="0.2">
      <c r="A26" s="126" t="s">
        <v>180</v>
      </c>
      <c r="B26" s="127">
        <v>30536.1</v>
      </c>
      <c r="C26" s="135">
        <v>28885.02</v>
      </c>
      <c r="E26" s="33"/>
      <c r="F26" s="140"/>
      <c r="G26" s="140"/>
      <c r="H26" s="139"/>
    </row>
    <row r="27" spans="1:8" s="128" customFormat="1" ht="12.75" x14ac:dyDescent="0.2">
      <c r="A27" s="126" t="s">
        <v>100</v>
      </c>
      <c r="B27" s="127">
        <v>0</v>
      </c>
      <c r="C27" s="135">
        <v>0</v>
      </c>
      <c r="E27" s="33"/>
      <c r="F27" s="141"/>
      <c r="G27" s="141"/>
      <c r="H27" s="139"/>
    </row>
    <row r="28" spans="1:8" x14ac:dyDescent="0.25">
      <c r="A28" s="17" t="s">
        <v>144</v>
      </c>
      <c r="B28" s="28">
        <f>SUM(B7:B27)</f>
        <v>6613348.7400000012</v>
      </c>
      <c r="C28" s="28">
        <f>SUM(C7:C27)</f>
        <v>6586855.1900000013</v>
      </c>
      <c r="E28" s="34"/>
      <c r="F28" s="47"/>
      <c r="G28" s="47"/>
    </row>
    <row r="29" spans="1:8" ht="15" x14ac:dyDescent="0.25">
      <c r="B29" s="18"/>
      <c r="C29" s="18"/>
    </row>
    <row r="30" spans="1:8" x14ac:dyDescent="0.25">
      <c r="A30" s="25" t="s">
        <v>110</v>
      </c>
      <c r="B30" s="26" t="s">
        <v>146</v>
      </c>
    </row>
    <row r="31" spans="1:8" s="128" customFormat="1" ht="12.75" x14ac:dyDescent="0.2">
      <c r="A31" s="126" t="s">
        <v>147</v>
      </c>
      <c r="B31" s="127">
        <f>SUM(B32:B40)</f>
        <v>1247636.17</v>
      </c>
      <c r="E31" s="33"/>
      <c r="F31" s="138"/>
      <c r="G31" s="139"/>
      <c r="H31" s="139"/>
    </row>
    <row r="32" spans="1:8" s="128" customFormat="1" ht="12.75" x14ac:dyDescent="0.2">
      <c r="A32" s="129" t="s">
        <v>121</v>
      </c>
      <c r="B32" s="130">
        <v>181429.2</v>
      </c>
      <c r="E32" s="33"/>
      <c r="F32" s="46"/>
      <c r="G32" s="139"/>
      <c r="H32" s="139"/>
    </row>
    <row r="33" spans="1:8" s="128" customFormat="1" ht="12.75" x14ac:dyDescent="0.2">
      <c r="A33" s="129" t="s">
        <v>122</v>
      </c>
      <c r="B33" s="130">
        <v>167864.4</v>
      </c>
      <c r="E33" s="33"/>
      <c r="F33" s="36"/>
      <c r="G33" s="139"/>
      <c r="H33" s="139"/>
    </row>
    <row r="34" spans="1:8" s="128" customFormat="1" ht="25.5" x14ac:dyDescent="0.2">
      <c r="A34" s="129" t="s">
        <v>123</v>
      </c>
      <c r="B34" s="130">
        <v>177614.1</v>
      </c>
      <c r="E34" s="33"/>
      <c r="F34" s="33"/>
      <c r="G34" s="139"/>
      <c r="H34" s="139"/>
    </row>
    <row r="35" spans="1:8" s="128" customFormat="1" ht="25.5" x14ac:dyDescent="0.2">
      <c r="A35" s="129" t="s">
        <v>124</v>
      </c>
      <c r="B35" s="130">
        <v>22042.799999999999</v>
      </c>
      <c r="E35" s="33"/>
      <c r="F35" s="33"/>
      <c r="G35" s="139"/>
      <c r="H35" s="139"/>
    </row>
    <row r="36" spans="1:8" s="128" customFormat="1" ht="12.75" x14ac:dyDescent="0.2">
      <c r="A36" s="129" t="s">
        <v>125</v>
      </c>
      <c r="B36" s="130">
        <v>6782.4</v>
      </c>
      <c r="E36" s="33"/>
      <c r="F36" s="36"/>
      <c r="G36" s="139"/>
      <c r="H36" s="139"/>
    </row>
    <row r="37" spans="1:8" s="128" customFormat="1" ht="12.75" x14ac:dyDescent="0.2">
      <c r="A37" s="129" t="s">
        <v>126</v>
      </c>
      <c r="B37" s="130">
        <v>22712.1</v>
      </c>
      <c r="E37" s="33"/>
      <c r="F37" s="36"/>
      <c r="G37" s="139"/>
      <c r="H37" s="139"/>
    </row>
    <row r="38" spans="1:8" s="128" customFormat="1" ht="12.75" x14ac:dyDescent="0.2">
      <c r="A38" s="129" t="s">
        <v>127</v>
      </c>
      <c r="B38" s="130">
        <v>638738.68999999994</v>
      </c>
      <c r="E38" s="33"/>
      <c r="F38" s="36"/>
      <c r="G38" s="139"/>
      <c r="H38" s="139"/>
    </row>
    <row r="39" spans="1:8" s="128" customFormat="1" ht="12.75" x14ac:dyDescent="0.2">
      <c r="A39" s="129" t="s">
        <v>128</v>
      </c>
      <c r="B39" s="130">
        <v>0</v>
      </c>
      <c r="E39" s="33"/>
      <c r="F39" s="33"/>
      <c r="G39" s="139"/>
      <c r="H39" s="139"/>
    </row>
    <row r="40" spans="1:8" s="128" customFormat="1" ht="25.5" x14ac:dyDescent="0.2">
      <c r="A40" s="129" t="s">
        <v>131</v>
      </c>
      <c r="B40" s="130">
        <v>30452.48</v>
      </c>
      <c r="E40" s="33"/>
      <c r="F40" s="46"/>
      <c r="G40" s="139"/>
      <c r="H40" s="139"/>
    </row>
    <row r="41" spans="1:8" s="128" customFormat="1" ht="12.75" x14ac:dyDescent="0.2">
      <c r="A41" s="126" t="s">
        <v>148</v>
      </c>
      <c r="B41" s="127">
        <v>441482</v>
      </c>
      <c r="E41" s="33"/>
      <c r="F41" s="36"/>
      <c r="G41" s="139"/>
      <c r="H41" s="139"/>
    </row>
    <row r="42" spans="1:8" s="128" customFormat="1" ht="25.5" x14ac:dyDescent="0.2">
      <c r="A42" s="126" t="s">
        <v>101</v>
      </c>
      <c r="B42" s="127">
        <v>168712.2</v>
      </c>
      <c r="E42" s="33"/>
      <c r="F42" s="46"/>
      <c r="G42" s="139"/>
      <c r="H42" s="139"/>
    </row>
    <row r="43" spans="1:8" s="128" customFormat="1" ht="12.75" x14ac:dyDescent="0.2">
      <c r="A43" s="126" t="s">
        <v>130</v>
      </c>
      <c r="B43" s="127">
        <v>139463.1</v>
      </c>
      <c r="E43" s="33"/>
      <c r="F43" s="46"/>
      <c r="G43" s="139"/>
      <c r="H43" s="139"/>
    </row>
    <row r="44" spans="1:8" s="128" customFormat="1" ht="12.75" x14ac:dyDescent="0.2">
      <c r="A44" s="126" t="s">
        <v>336</v>
      </c>
      <c r="B44" s="127">
        <v>0</v>
      </c>
      <c r="E44" s="33"/>
      <c r="F44" s="46"/>
      <c r="G44" s="139"/>
      <c r="H44" s="139"/>
    </row>
    <row r="45" spans="1:8" s="128" customFormat="1" ht="12.75" x14ac:dyDescent="0.2">
      <c r="A45" s="126" t="s">
        <v>337</v>
      </c>
      <c r="B45" s="127">
        <v>0</v>
      </c>
      <c r="E45" s="33"/>
      <c r="F45" s="33"/>
      <c r="G45" s="139"/>
      <c r="H45" s="139"/>
    </row>
    <row r="46" spans="1:8" s="128" customFormat="1" ht="12.75" x14ac:dyDescent="0.2">
      <c r="A46" s="126" t="s">
        <v>338</v>
      </c>
      <c r="B46" s="127">
        <v>237148.46</v>
      </c>
      <c r="E46" s="33"/>
      <c r="F46" s="36"/>
      <c r="G46" s="139"/>
      <c r="H46" s="139"/>
    </row>
    <row r="47" spans="1:8" s="128" customFormat="1" ht="12.75" x14ac:dyDescent="0.2">
      <c r="A47" s="126" t="s">
        <v>104</v>
      </c>
      <c r="B47" s="127">
        <v>33102.959999999999</v>
      </c>
      <c r="E47" s="33"/>
      <c r="F47" s="36"/>
      <c r="G47" s="139"/>
      <c r="H47" s="139"/>
    </row>
    <row r="48" spans="1:8" s="128" customFormat="1" ht="12.75" x14ac:dyDescent="0.2">
      <c r="A48" s="126" t="s">
        <v>339</v>
      </c>
      <c r="B48" s="127">
        <v>301816.8</v>
      </c>
      <c r="E48" s="33"/>
      <c r="F48" s="46"/>
      <c r="G48" s="139"/>
      <c r="H48" s="139"/>
    </row>
    <row r="49" spans="1:8" s="128" customFormat="1" ht="12.75" x14ac:dyDescent="0.2">
      <c r="A49" s="126" t="s">
        <v>340</v>
      </c>
      <c r="B49" s="127">
        <v>0</v>
      </c>
      <c r="E49" s="33"/>
      <c r="F49" s="33"/>
      <c r="G49" s="139"/>
      <c r="H49" s="139"/>
    </row>
    <row r="50" spans="1:8" s="128" customFormat="1" ht="12.75" x14ac:dyDescent="0.2">
      <c r="A50" s="131" t="s">
        <v>341</v>
      </c>
      <c r="B50" s="127">
        <v>0</v>
      </c>
      <c r="E50" s="33"/>
      <c r="F50" s="33"/>
      <c r="G50" s="139"/>
      <c r="H50" s="139"/>
    </row>
    <row r="51" spans="1:8" s="128" customFormat="1" ht="12.75" x14ac:dyDescent="0.2">
      <c r="A51" s="126" t="s">
        <v>371</v>
      </c>
      <c r="B51" s="127">
        <v>98939.56</v>
      </c>
      <c r="E51" s="33"/>
      <c r="F51" s="33"/>
      <c r="G51" s="139"/>
      <c r="H51" s="139"/>
    </row>
    <row r="52" spans="1:8" s="128" customFormat="1" ht="12.75" x14ac:dyDescent="0.2">
      <c r="A52" s="131" t="s">
        <v>343</v>
      </c>
      <c r="B52" s="132">
        <v>0</v>
      </c>
      <c r="E52" s="33"/>
      <c r="F52" s="33"/>
      <c r="G52" s="139"/>
      <c r="H52" s="139"/>
    </row>
    <row r="53" spans="1:8" s="128" customFormat="1" ht="25.5" x14ac:dyDescent="0.2">
      <c r="A53" s="126" t="s">
        <v>346</v>
      </c>
      <c r="B53" s="127">
        <v>1021286.95</v>
      </c>
      <c r="E53" s="33"/>
      <c r="F53" s="33"/>
      <c r="G53" s="139"/>
      <c r="H53" s="139"/>
    </row>
    <row r="54" spans="1:8" s="128" customFormat="1" ht="12.75" x14ac:dyDescent="0.25">
      <c r="A54" s="133" t="s">
        <v>134</v>
      </c>
      <c r="B54" s="130">
        <v>29518.92</v>
      </c>
      <c r="E54" s="33"/>
      <c r="F54" s="33"/>
    </row>
    <row r="55" spans="1:8" s="128" customFormat="1" ht="12.75" x14ac:dyDescent="0.2">
      <c r="A55" s="133" t="s">
        <v>181</v>
      </c>
      <c r="B55" s="130">
        <v>50995.57</v>
      </c>
      <c r="F55" s="140"/>
      <c r="H55" s="139"/>
    </row>
    <row r="56" spans="1:8" s="128" customFormat="1" ht="12.75" x14ac:dyDescent="0.2">
      <c r="A56" s="126" t="s">
        <v>344</v>
      </c>
      <c r="B56" s="127">
        <v>2733803.05</v>
      </c>
      <c r="E56" s="33"/>
      <c r="F56" s="33"/>
      <c r="H56" s="139"/>
    </row>
    <row r="57" spans="1:8" s="128" customFormat="1" ht="12.75" x14ac:dyDescent="0.2">
      <c r="A57" s="133" t="s">
        <v>135</v>
      </c>
      <c r="B57" s="130">
        <v>61205.1</v>
      </c>
      <c r="F57" s="33"/>
      <c r="H57" s="139"/>
    </row>
    <row r="58" spans="1:8" s="128" customFormat="1" ht="12.75" x14ac:dyDescent="0.2">
      <c r="A58" s="126" t="s">
        <v>345</v>
      </c>
      <c r="B58" s="127">
        <v>55235.519999999997</v>
      </c>
      <c r="E58" s="33"/>
      <c r="F58" s="33"/>
      <c r="G58" s="139"/>
      <c r="H58" s="139"/>
    </row>
    <row r="59" spans="1:8" s="128" customFormat="1" ht="12.75" x14ac:dyDescent="0.2">
      <c r="A59" s="131" t="s">
        <v>107</v>
      </c>
      <c r="B59" s="132">
        <v>0</v>
      </c>
      <c r="E59" s="33"/>
      <c r="F59" s="33"/>
      <c r="G59" s="139"/>
      <c r="H59" s="139"/>
    </row>
    <row r="60" spans="1:8" s="128" customFormat="1" ht="12.75" x14ac:dyDescent="0.2">
      <c r="A60" s="126" t="s">
        <v>108</v>
      </c>
      <c r="B60" s="127">
        <v>38634.5</v>
      </c>
      <c r="E60" s="33"/>
      <c r="F60" s="36"/>
      <c r="H60" s="139"/>
    </row>
    <row r="61" spans="1:8" s="128" customFormat="1" ht="12.75" x14ac:dyDescent="0.2">
      <c r="A61" s="131" t="s">
        <v>109</v>
      </c>
      <c r="B61" s="127">
        <v>0</v>
      </c>
      <c r="E61" s="33"/>
      <c r="F61" s="141"/>
      <c r="G61" s="139"/>
      <c r="H61" s="139"/>
    </row>
    <row r="62" spans="1:8" s="128" customFormat="1" ht="25.5" x14ac:dyDescent="0.2">
      <c r="A62" s="126" t="s">
        <v>185</v>
      </c>
      <c r="B62" s="134">
        <v>0</v>
      </c>
      <c r="E62" s="33"/>
      <c r="F62" s="33"/>
      <c r="G62" s="139"/>
      <c r="H62" s="139"/>
    </row>
    <row r="63" spans="1:8" x14ac:dyDescent="0.25">
      <c r="A63" s="17" t="s">
        <v>149</v>
      </c>
      <c r="B63" s="27">
        <f>B31+B41+B42+B43+B46+B44+B45+B47+B49+B48+B51+B58+B53+B50+B56+B52+B59+B60+B61+B62</f>
        <v>6517261.2699999996</v>
      </c>
      <c r="E63" s="40"/>
      <c r="F63" s="48"/>
    </row>
    <row r="64" spans="1:8" ht="4.5" customHeight="1" x14ac:dyDescent="0.25">
      <c r="B64" s="2"/>
      <c r="E64" s="40"/>
      <c r="F64" s="48"/>
    </row>
    <row r="65" spans="1:2" x14ac:dyDescent="0.25">
      <c r="A65" s="17" t="s">
        <v>137</v>
      </c>
      <c r="B65" s="27">
        <f>C28-B63</f>
        <v>69593.920000001788</v>
      </c>
    </row>
  </sheetData>
  <mergeCells count="4">
    <mergeCell ref="A1:C1"/>
    <mergeCell ref="A3:C3"/>
    <mergeCell ref="A5:A6"/>
    <mergeCell ref="B5:C5"/>
  </mergeCells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scale="8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zoomScaleNormal="100" workbookViewId="0">
      <pane ySplit="3" topLeftCell="A4" activePane="bottomLeft" state="frozen"/>
      <selection sqref="A1:C1"/>
      <selection pane="bottomLeft" sqref="A1:C1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155" t="s">
        <v>97</v>
      </c>
      <c r="B1" s="155"/>
      <c r="C1" s="155"/>
      <c r="D1" s="16"/>
      <c r="E1" s="21"/>
      <c r="F1" s="21"/>
    </row>
    <row r="2" spans="1:8" ht="6.75" customHeight="1" thickBot="1" x14ac:dyDescent="0.3"/>
    <row r="3" spans="1:8" ht="24.75" customHeight="1" thickBot="1" x14ac:dyDescent="0.3">
      <c r="A3" s="159" t="s">
        <v>2</v>
      </c>
      <c r="B3" s="159"/>
      <c r="C3" s="159"/>
      <c r="D3" s="23"/>
      <c r="E3" s="1" t="s">
        <v>91</v>
      </c>
      <c r="F3" s="20"/>
    </row>
    <row r="4" spans="1:8" ht="6" customHeight="1" x14ac:dyDescent="0.25"/>
    <row r="5" spans="1:8" x14ac:dyDescent="0.25">
      <c r="A5" s="153" t="s">
        <v>110</v>
      </c>
      <c r="B5" s="157" t="s">
        <v>145</v>
      </c>
      <c r="C5" s="158"/>
      <c r="E5" s="5"/>
      <c r="F5" s="6"/>
    </row>
    <row r="6" spans="1:8" x14ac:dyDescent="0.25">
      <c r="A6" s="154"/>
      <c r="B6" s="25" t="s">
        <v>98</v>
      </c>
      <c r="C6" s="25" t="s">
        <v>99</v>
      </c>
      <c r="E6" s="5"/>
      <c r="F6" s="6"/>
    </row>
    <row r="7" spans="1:8" s="128" customFormat="1" ht="12.75" x14ac:dyDescent="0.2">
      <c r="A7" s="126" t="s">
        <v>139</v>
      </c>
      <c r="B7" s="127">
        <v>1572011.7</v>
      </c>
      <c r="C7" s="135">
        <v>1573898.89</v>
      </c>
      <c r="E7" s="33"/>
      <c r="F7" s="38"/>
      <c r="G7" s="38"/>
      <c r="H7" s="139"/>
    </row>
    <row r="8" spans="1:8" s="128" customFormat="1" ht="25.5" x14ac:dyDescent="0.2">
      <c r="A8" s="126" t="s">
        <v>113</v>
      </c>
      <c r="B8" s="127">
        <v>229689.82</v>
      </c>
      <c r="C8" s="135">
        <v>221294.09</v>
      </c>
      <c r="E8" s="33"/>
      <c r="F8" s="38"/>
      <c r="G8" s="38"/>
      <c r="H8" s="139"/>
    </row>
    <row r="9" spans="1:8" s="128" customFormat="1" ht="12.75" x14ac:dyDescent="0.25">
      <c r="A9" s="126" t="s">
        <v>140</v>
      </c>
      <c r="B9" s="135">
        <v>767487.96</v>
      </c>
      <c r="C9" s="135">
        <v>772847.03</v>
      </c>
      <c r="E9" s="33"/>
      <c r="F9" s="38"/>
      <c r="G9" s="38"/>
    </row>
    <row r="10" spans="1:8" s="128" customFormat="1" ht="25.5" x14ac:dyDescent="0.2">
      <c r="A10" s="126" t="s">
        <v>129</v>
      </c>
      <c r="B10" s="127">
        <v>241660.93</v>
      </c>
      <c r="C10" s="135">
        <v>241190.37</v>
      </c>
      <c r="E10" s="33"/>
      <c r="F10" s="38"/>
      <c r="G10" s="38"/>
      <c r="H10" s="139"/>
    </row>
    <row r="11" spans="1:8" s="128" customFormat="1" ht="12.75" x14ac:dyDescent="0.2">
      <c r="A11" s="126" t="s">
        <v>111</v>
      </c>
      <c r="B11" s="127">
        <v>0</v>
      </c>
      <c r="C11" s="135">
        <v>0</v>
      </c>
      <c r="E11" s="33"/>
      <c r="F11" s="38"/>
      <c r="G11" s="38"/>
      <c r="H11" s="139"/>
    </row>
    <row r="12" spans="1:8" s="128" customFormat="1" ht="12.75" x14ac:dyDescent="0.2">
      <c r="A12" s="126" t="s">
        <v>102</v>
      </c>
      <c r="B12" s="127">
        <v>41288.76</v>
      </c>
      <c r="C12" s="135">
        <v>42358.35</v>
      </c>
      <c r="E12" s="33"/>
      <c r="F12" s="38"/>
      <c r="G12" s="38"/>
      <c r="H12" s="139"/>
    </row>
    <row r="13" spans="1:8" s="128" customFormat="1" ht="12.75" x14ac:dyDescent="0.2">
      <c r="A13" s="126" t="s">
        <v>103</v>
      </c>
      <c r="B13" s="127">
        <v>44931.96</v>
      </c>
      <c r="C13" s="135">
        <v>45933.33</v>
      </c>
      <c r="E13" s="33"/>
      <c r="F13" s="38"/>
      <c r="G13" s="38"/>
      <c r="H13" s="139"/>
    </row>
    <row r="14" spans="1:8" s="128" customFormat="1" ht="12.75" x14ac:dyDescent="0.2">
      <c r="A14" s="126" t="s">
        <v>112</v>
      </c>
      <c r="B14" s="127">
        <v>360076.38</v>
      </c>
      <c r="C14" s="135">
        <v>353413.39</v>
      </c>
      <c r="E14" s="33"/>
      <c r="F14" s="38"/>
      <c r="G14" s="38"/>
      <c r="H14" s="139"/>
    </row>
    <row r="15" spans="1:8" s="128" customFormat="1" ht="12.75" x14ac:dyDescent="0.25">
      <c r="A15" s="126" t="s">
        <v>141</v>
      </c>
      <c r="B15" s="135">
        <v>0</v>
      </c>
      <c r="C15" s="135">
        <v>0</v>
      </c>
      <c r="E15" s="33"/>
      <c r="F15" s="38"/>
      <c r="G15" s="38"/>
    </row>
    <row r="16" spans="1:8" s="128" customFormat="1" ht="12.75" x14ac:dyDescent="0.25">
      <c r="A16" s="126" t="s">
        <v>114</v>
      </c>
      <c r="B16" s="135">
        <v>432318.32</v>
      </c>
      <c r="C16" s="135">
        <v>422872.22</v>
      </c>
      <c r="E16" s="33"/>
      <c r="F16" s="38"/>
      <c r="G16" s="38"/>
    </row>
    <row r="17" spans="1:8" s="128" customFormat="1" ht="12.75" x14ac:dyDescent="0.25">
      <c r="A17" s="126" t="s">
        <v>142</v>
      </c>
      <c r="B17" s="135">
        <v>0</v>
      </c>
      <c r="C17" s="135">
        <v>0</v>
      </c>
      <c r="E17" s="33"/>
      <c r="F17" s="38"/>
      <c r="G17" s="38"/>
    </row>
    <row r="18" spans="1:8" s="128" customFormat="1" ht="12.75" x14ac:dyDescent="0.2">
      <c r="A18" s="126" t="s">
        <v>115</v>
      </c>
      <c r="B18" s="127">
        <v>0</v>
      </c>
      <c r="C18" s="135">
        <v>3213.08</v>
      </c>
      <c r="E18" s="33"/>
      <c r="F18" s="38"/>
      <c r="G18" s="38"/>
      <c r="H18" s="139"/>
    </row>
    <row r="19" spans="1:8" s="128" customFormat="1" ht="12.75" x14ac:dyDescent="0.25">
      <c r="A19" s="126" t="s">
        <v>372</v>
      </c>
      <c r="B19" s="135">
        <v>272984.82</v>
      </c>
      <c r="C19" s="135">
        <v>283439.8</v>
      </c>
      <c r="E19" s="33"/>
      <c r="F19" s="38"/>
      <c r="G19" s="38"/>
    </row>
    <row r="20" spans="1:8" s="128" customFormat="1" ht="12.75" x14ac:dyDescent="0.25">
      <c r="A20" s="126" t="s">
        <v>143</v>
      </c>
      <c r="B20" s="127">
        <v>0</v>
      </c>
      <c r="C20" s="135">
        <v>0</v>
      </c>
      <c r="E20" s="33"/>
      <c r="F20" s="38"/>
      <c r="G20" s="38"/>
    </row>
    <row r="21" spans="1:8" s="128" customFormat="1" ht="25.5" x14ac:dyDescent="0.25">
      <c r="A21" s="126" t="s">
        <v>116</v>
      </c>
      <c r="B21" s="127">
        <v>1208790.57</v>
      </c>
      <c r="C21" s="135">
        <v>1202508.48</v>
      </c>
      <c r="E21" s="33"/>
      <c r="F21" s="38"/>
      <c r="G21" s="38"/>
    </row>
    <row r="22" spans="1:8" s="128" customFormat="1" ht="25.5" x14ac:dyDescent="0.25">
      <c r="A22" s="126" t="s">
        <v>117</v>
      </c>
      <c r="B22" s="127">
        <v>3687944.77</v>
      </c>
      <c r="C22" s="135">
        <v>3647500.99</v>
      </c>
      <c r="E22" s="33"/>
      <c r="F22" s="38"/>
      <c r="G22" s="38"/>
    </row>
    <row r="23" spans="1:8" s="128" customFormat="1" ht="12.75" x14ac:dyDescent="0.25">
      <c r="A23" s="126" t="s">
        <v>118</v>
      </c>
      <c r="B23" s="135">
        <v>81365.039999999994</v>
      </c>
      <c r="C23" s="135">
        <v>82112.83</v>
      </c>
      <c r="E23" s="33"/>
      <c r="F23" s="38"/>
      <c r="G23" s="38"/>
    </row>
    <row r="24" spans="1:8" s="128" customFormat="1" ht="12.75" x14ac:dyDescent="0.2">
      <c r="A24" s="126" t="s">
        <v>119</v>
      </c>
      <c r="B24" s="127">
        <v>148466.31</v>
      </c>
      <c r="C24" s="135">
        <v>125643.21</v>
      </c>
      <c r="E24" s="33"/>
      <c r="F24" s="38"/>
      <c r="G24" s="38"/>
      <c r="H24" s="139"/>
    </row>
    <row r="25" spans="1:8" s="128" customFormat="1" ht="12.75" x14ac:dyDescent="0.25">
      <c r="A25" s="126" t="s">
        <v>120</v>
      </c>
      <c r="B25" s="135">
        <v>13049.38</v>
      </c>
      <c r="C25" s="135">
        <v>13049.38</v>
      </c>
      <c r="E25" s="33"/>
      <c r="F25" s="38"/>
      <c r="G25" s="38"/>
    </row>
    <row r="26" spans="1:8" s="128" customFormat="1" ht="12.75" x14ac:dyDescent="0.2">
      <c r="A26" s="126" t="s">
        <v>180</v>
      </c>
      <c r="B26" s="127">
        <v>22880.400000000001</v>
      </c>
      <c r="C26" s="135">
        <v>22880.400000000001</v>
      </c>
      <c r="E26" s="33"/>
      <c r="F26" s="148"/>
      <c r="G26" s="148"/>
      <c r="H26" s="139"/>
    </row>
    <row r="27" spans="1:8" s="128" customFormat="1" ht="12.75" x14ac:dyDescent="0.2">
      <c r="A27" s="126" t="s">
        <v>100</v>
      </c>
      <c r="B27" s="127">
        <v>109850</v>
      </c>
      <c r="C27" s="135">
        <v>89600</v>
      </c>
      <c r="E27" s="33"/>
      <c r="F27" s="148"/>
      <c r="G27" s="148"/>
      <c r="H27" s="139"/>
    </row>
    <row r="28" spans="1:8" x14ac:dyDescent="0.25">
      <c r="A28" s="17" t="s">
        <v>144</v>
      </c>
      <c r="B28" s="28">
        <f>SUM(B7:B27)</f>
        <v>9234797.120000001</v>
      </c>
      <c r="C28" s="28">
        <f>SUM(C7:C27)</f>
        <v>9143755.8400000017</v>
      </c>
      <c r="E28" s="34"/>
      <c r="F28" s="45"/>
      <c r="G28" s="45"/>
    </row>
    <row r="29" spans="1:8" ht="15" x14ac:dyDescent="0.25">
      <c r="B29" s="18"/>
      <c r="C29" s="18"/>
      <c r="F29" s="44"/>
      <c r="G29" s="44"/>
    </row>
    <row r="30" spans="1:8" ht="15" x14ac:dyDescent="0.25">
      <c r="A30" s="25" t="s">
        <v>110</v>
      </c>
      <c r="B30" s="26" t="s">
        <v>146</v>
      </c>
      <c r="E30"/>
      <c r="F30" s="45"/>
      <c r="G30" s="45"/>
      <c r="H30"/>
    </row>
    <row r="31" spans="1:8" s="128" customFormat="1" ht="12.75" x14ac:dyDescent="0.2">
      <c r="A31" s="126" t="s">
        <v>147</v>
      </c>
      <c r="B31" s="127">
        <f>SUM(B32:B40)</f>
        <v>1475748.88</v>
      </c>
      <c r="E31" s="33"/>
      <c r="F31" s="146"/>
      <c r="G31" s="147"/>
      <c r="H31" s="139"/>
    </row>
    <row r="32" spans="1:8" s="128" customFormat="1" ht="12.75" x14ac:dyDescent="0.2">
      <c r="A32" s="129" t="s">
        <v>121</v>
      </c>
      <c r="B32" s="130">
        <v>259111.2</v>
      </c>
      <c r="E32" s="33"/>
      <c r="F32" s="38"/>
      <c r="G32" s="147"/>
      <c r="H32" s="139"/>
    </row>
    <row r="33" spans="1:8" s="128" customFormat="1" ht="12.75" x14ac:dyDescent="0.2">
      <c r="A33" s="129" t="s">
        <v>122</v>
      </c>
      <c r="B33" s="130">
        <v>239738.4</v>
      </c>
      <c r="E33" s="33"/>
      <c r="F33" s="38"/>
      <c r="G33" s="147"/>
      <c r="H33" s="139"/>
    </row>
    <row r="34" spans="1:8" s="128" customFormat="1" ht="25.5" x14ac:dyDescent="0.2">
      <c r="A34" s="129" t="s">
        <v>123</v>
      </c>
      <c r="B34" s="130">
        <v>253662.6</v>
      </c>
      <c r="E34" s="33"/>
      <c r="F34" s="38"/>
      <c r="G34" s="147"/>
      <c r="H34" s="139"/>
    </row>
    <row r="35" spans="1:8" s="128" customFormat="1" ht="25.5" x14ac:dyDescent="0.2">
      <c r="A35" s="129" t="s">
        <v>124</v>
      </c>
      <c r="B35" s="130">
        <v>31480.799999999999</v>
      </c>
      <c r="E35" s="33"/>
      <c r="F35" s="38"/>
      <c r="G35" s="147"/>
      <c r="H35" s="139"/>
    </row>
    <row r="36" spans="1:8" s="128" customFormat="1" ht="12.75" x14ac:dyDescent="0.2">
      <c r="A36" s="129" t="s">
        <v>125</v>
      </c>
      <c r="B36" s="130">
        <v>9686.4</v>
      </c>
      <c r="E36" s="33"/>
      <c r="F36" s="38"/>
      <c r="G36" s="147"/>
      <c r="H36" s="139"/>
    </row>
    <row r="37" spans="1:8" s="128" customFormat="1" ht="12.75" x14ac:dyDescent="0.2">
      <c r="A37" s="129" t="s">
        <v>126</v>
      </c>
      <c r="B37" s="130">
        <v>104475.66</v>
      </c>
      <c r="E37" s="33"/>
      <c r="F37" s="38"/>
      <c r="G37" s="147"/>
      <c r="H37" s="139"/>
    </row>
    <row r="38" spans="1:8" s="128" customFormat="1" ht="12.75" x14ac:dyDescent="0.2">
      <c r="A38" s="129" t="s">
        <v>127</v>
      </c>
      <c r="B38" s="130">
        <v>485293.68</v>
      </c>
      <c r="E38" s="33"/>
      <c r="F38" s="38"/>
      <c r="G38" s="147"/>
      <c r="H38" s="139"/>
    </row>
    <row r="39" spans="1:8" s="128" customFormat="1" ht="12.75" x14ac:dyDescent="0.2">
      <c r="A39" s="129" t="s">
        <v>128</v>
      </c>
      <c r="B39" s="130">
        <v>0</v>
      </c>
      <c r="E39" s="33"/>
      <c r="F39" s="38"/>
      <c r="G39" s="147"/>
      <c r="H39" s="139"/>
    </row>
    <row r="40" spans="1:8" s="128" customFormat="1" ht="25.5" x14ac:dyDescent="0.2">
      <c r="A40" s="129" t="s">
        <v>131</v>
      </c>
      <c r="B40" s="130">
        <v>92300.14</v>
      </c>
      <c r="E40" s="33"/>
      <c r="F40" s="38"/>
      <c r="G40" s="147"/>
      <c r="H40" s="139"/>
    </row>
    <row r="41" spans="1:8" s="128" customFormat="1" ht="12.75" x14ac:dyDescent="0.2">
      <c r="A41" s="126" t="s">
        <v>148</v>
      </c>
      <c r="B41" s="127">
        <v>525182</v>
      </c>
      <c r="E41" s="33"/>
      <c r="F41" s="38"/>
      <c r="G41" s="147"/>
      <c r="H41" s="139"/>
    </row>
    <row r="42" spans="1:8" s="128" customFormat="1" ht="25.5" x14ac:dyDescent="0.2">
      <c r="A42" s="126" t="s">
        <v>101</v>
      </c>
      <c r="B42" s="127">
        <v>240949.2</v>
      </c>
      <c r="E42" s="33"/>
      <c r="F42" s="38"/>
      <c r="G42" s="147"/>
      <c r="H42" s="139"/>
    </row>
    <row r="43" spans="1:8" s="128" customFormat="1" ht="12.75" x14ac:dyDescent="0.2">
      <c r="A43" s="126" t="s">
        <v>130</v>
      </c>
      <c r="B43" s="127">
        <v>0</v>
      </c>
      <c r="E43" s="33"/>
      <c r="F43" s="38"/>
      <c r="G43" s="147"/>
      <c r="H43" s="139"/>
    </row>
    <row r="44" spans="1:8" s="128" customFormat="1" ht="12.75" x14ac:dyDescent="0.2">
      <c r="A44" s="126" t="s">
        <v>336</v>
      </c>
      <c r="B44" s="127">
        <v>41167.199999999997</v>
      </c>
      <c r="E44" s="33"/>
      <c r="F44" s="38"/>
      <c r="G44" s="147"/>
      <c r="H44" s="139"/>
    </row>
    <row r="45" spans="1:8" s="128" customFormat="1" ht="12.75" x14ac:dyDescent="0.2">
      <c r="A45" s="126" t="s">
        <v>337</v>
      </c>
      <c r="B45" s="127">
        <v>113253.6</v>
      </c>
      <c r="E45" s="33"/>
      <c r="F45" s="38"/>
      <c r="G45" s="147"/>
      <c r="H45" s="139"/>
    </row>
    <row r="46" spans="1:8" s="128" customFormat="1" ht="12.75" x14ac:dyDescent="0.2">
      <c r="A46" s="126" t="s">
        <v>338</v>
      </c>
      <c r="B46" s="127">
        <v>330828.44</v>
      </c>
      <c r="E46" s="33"/>
      <c r="F46" s="38"/>
      <c r="G46" s="147"/>
      <c r="H46" s="139"/>
    </row>
    <row r="47" spans="1:8" s="128" customFormat="1" ht="12.75" x14ac:dyDescent="0.2">
      <c r="A47" s="126" t="s">
        <v>104</v>
      </c>
      <c r="B47" s="127">
        <v>0</v>
      </c>
      <c r="E47" s="33"/>
      <c r="F47" s="38"/>
      <c r="G47" s="147"/>
      <c r="H47" s="139"/>
    </row>
    <row r="48" spans="1:8" s="128" customFormat="1" ht="12.75" x14ac:dyDescent="0.2">
      <c r="A48" s="126" t="s">
        <v>339</v>
      </c>
      <c r="B48" s="127">
        <v>431044.8</v>
      </c>
      <c r="E48" s="33"/>
      <c r="F48" s="38"/>
      <c r="G48" s="147"/>
      <c r="H48" s="139"/>
    </row>
    <row r="49" spans="1:8" s="128" customFormat="1" ht="12.75" x14ac:dyDescent="0.2">
      <c r="A49" s="126" t="s">
        <v>340</v>
      </c>
      <c r="B49" s="127">
        <v>0</v>
      </c>
      <c r="E49" s="33"/>
      <c r="F49" s="38"/>
      <c r="G49" s="147"/>
      <c r="H49" s="139"/>
    </row>
    <row r="50" spans="1:8" s="128" customFormat="1" ht="12.75" x14ac:dyDescent="0.2">
      <c r="A50" s="131" t="s">
        <v>341</v>
      </c>
      <c r="B50" s="127">
        <v>0</v>
      </c>
      <c r="E50" s="33"/>
      <c r="F50" s="38"/>
      <c r="G50" s="147"/>
      <c r="H50" s="139"/>
    </row>
    <row r="51" spans="1:8" s="128" customFormat="1" ht="12.75" x14ac:dyDescent="0.2">
      <c r="A51" s="126" t="s">
        <v>371</v>
      </c>
      <c r="B51" s="127">
        <v>276313.88</v>
      </c>
      <c r="E51" s="33"/>
      <c r="F51" s="38"/>
      <c r="G51" s="147"/>
      <c r="H51" s="139"/>
    </row>
    <row r="52" spans="1:8" s="128" customFormat="1" ht="12.75" x14ac:dyDescent="0.2">
      <c r="A52" s="131" t="s">
        <v>343</v>
      </c>
      <c r="B52" s="132">
        <v>0</v>
      </c>
      <c r="E52" s="33"/>
      <c r="F52" s="38"/>
      <c r="G52" s="147"/>
      <c r="H52" s="139"/>
    </row>
    <row r="53" spans="1:8" s="128" customFormat="1" ht="25.5" x14ac:dyDescent="0.2">
      <c r="A53" s="126" t="s">
        <v>346</v>
      </c>
      <c r="B53" s="127">
        <v>1514792.28</v>
      </c>
      <c r="E53" s="33"/>
      <c r="F53" s="38"/>
      <c r="G53" s="147"/>
      <c r="H53" s="139"/>
    </row>
    <row r="54" spans="1:8" s="128" customFormat="1" ht="12.75" x14ac:dyDescent="0.25">
      <c r="A54" s="133" t="s">
        <v>134</v>
      </c>
      <c r="B54" s="130">
        <v>47916.12</v>
      </c>
      <c r="E54" s="33"/>
      <c r="F54" s="38"/>
      <c r="G54" s="143"/>
    </row>
    <row r="55" spans="1:8" s="128" customFormat="1" ht="12.75" x14ac:dyDescent="0.2">
      <c r="A55" s="133" t="s">
        <v>181</v>
      </c>
      <c r="B55" s="130">
        <v>82695.88</v>
      </c>
      <c r="F55" s="148"/>
      <c r="G55" s="143"/>
      <c r="H55" s="139"/>
    </row>
    <row r="56" spans="1:8" s="128" customFormat="1" ht="12.75" x14ac:dyDescent="0.2">
      <c r="A56" s="126" t="s">
        <v>344</v>
      </c>
      <c r="B56" s="127">
        <v>3479125.92</v>
      </c>
      <c r="E56" s="33"/>
      <c r="F56" s="38"/>
      <c r="G56" s="143"/>
      <c r="H56" s="139"/>
    </row>
    <row r="57" spans="1:8" s="128" customFormat="1" ht="12.75" x14ac:dyDescent="0.2">
      <c r="A57" s="133" t="s">
        <v>135</v>
      </c>
      <c r="B57" s="130">
        <v>99077.82</v>
      </c>
      <c r="F57" s="38"/>
      <c r="G57" s="143"/>
      <c r="H57" s="139"/>
    </row>
    <row r="58" spans="1:8" s="128" customFormat="1" ht="12.75" x14ac:dyDescent="0.2">
      <c r="A58" s="126" t="s">
        <v>345</v>
      </c>
      <c r="B58" s="127">
        <v>165207.96</v>
      </c>
      <c r="E58" s="33"/>
      <c r="F58" s="38"/>
      <c r="G58" s="147"/>
      <c r="H58" s="139"/>
    </row>
    <row r="59" spans="1:8" s="128" customFormat="1" ht="12.75" x14ac:dyDescent="0.2">
      <c r="A59" s="131" t="s">
        <v>107</v>
      </c>
      <c r="B59" s="132">
        <v>0</v>
      </c>
      <c r="E59" s="33"/>
      <c r="F59" s="38"/>
      <c r="G59" s="147"/>
      <c r="H59" s="139"/>
    </row>
    <row r="60" spans="1:8" s="128" customFormat="1" ht="12.75" x14ac:dyDescent="0.2">
      <c r="A60" s="126" t="s">
        <v>108</v>
      </c>
      <c r="B60" s="127">
        <v>6307.43</v>
      </c>
      <c r="E60" s="33"/>
      <c r="F60" s="38"/>
      <c r="G60" s="143"/>
      <c r="H60" s="139"/>
    </row>
    <row r="61" spans="1:8" s="128" customFormat="1" ht="12.75" x14ac:dyDescent="0.2">
      <c r="A61" s="131" t="s">
        <v>109</v>
      </c>
      <c r="B61" s="127">
        <v>109850</v>
      </c>
      <c r="E61" s="33"/>
      <c r="F61" s="148"/>
      <c r="G61" s="147"/>
      <c r="H61" s="139"/>
    </row>
    <row r="62" spans="1:8" s="128" customFormat="1" ht="25.5" x14ac:dyDescent="0.2">
      <c r="A62" s="126" t="s">
        <v>185</v>
      </c>
      <c r="B62" s="134">
        <v>0</v>
      </c>
      <c r="E62" s="33"/>
      <c r="F62" s="148"/>
      <c r="G62" s="147"/>
      <c r="H62" s="139"/>
    </row>
    <row r="63" spans="1:8" ht="15" x14ac:dyDescent="0.25">
      <c r="A63" s="17" t="s">
        <v>149</v>
      </c>
      <c r="B63" s="27">
        <f>B31+B41+B42+B43+B46+B44+B45+B47+B49+B48+B51+B58+B53+B50+B56+B52+B59+B60+B61+B62</f>
        <v>8709771.5899999999</v>
      </c>
      <c r="E63" s="33"/>
      <c r="F63" s="33"/>
      <c r="G63"/>
      <c r="H63"/>
    </row>
    <row r="64" spans="1:8" ht="4.5" customHeight="1" x14ac:dyDescent="0.25">
      <c r="B64" s="2"/>
      <c r="E64"/>
      <c r="F64" s="40"/>
      <c r="G64" s="41"/>
    </row>
    <row r="65" spans="1:7" ht="15" x14ac:dyDescent="0.25">
      <c r="A65" s="17" t="s">
        <v>137</v>
      </c>
      <c r="B65" s="27">
        <f>C28-B63</f>
        <v>433984.25000000186</v>
      </c>
      <c r="E65"/>
      <c r="F65" s="42"/>
      <c r="G65" s="43"/>
    </row>
  </sheetData>
  <mergeCells count="4">
    <mergeCell ref="A1:C1"/>
    <mergeCell ref="A3:C3"/>
    <mergeCell ref="A5:A6"/>
    <mergeCell ref="B5:C5"/>
  </mergeCells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scale="80" orientation="portrait" r:id="rId1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zoomScaleNormal="100" workbookViewId="0">
      <pane ySplit="3" topLeftCell="A25" activePane="bottomLeft" state="frozen"/>
      <selection sqref="A1:C1"/>
      <selection pane="bottomLeft" sqref="A1:C1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155" t="s">
        <v>97</v>
      </c>
      <c r="B1" s="155"/>
      <c r="C1" s="155"/>
      <c r="D1" s="16"/>
      <c r="E1" s="21"/>
      <c r="F1" s="21"/>
    </row>
    <row r="2" spans="1:8" ht="6.75" customHeight="1" thickBot="1" x14ac:dyDescent="0.3"/>
    <row r="3" spans="1:8" ht="24.75" customHeight="1" thickBot="1" x14ac:dyDescent="0.3">
      <c r="A3" s="159" t="s">
        <v>73</v>
      </c>
      <c r="B3" s="159"/>
      <c r="C3" s="159"/>
      <c r="D3" s="23"/>
      <c r="E3" s="1" t="s">
        <v>91</v>
      </c>
      <c r="F3" s="20"/>
    </row>
    <row r="4" spans="1:8" ht="6" customHeight="1" x14ac:dyDescent="0.25"/>
    <row r="5" spans="1:8" x14ac:dyDescent="0.25">
      <c r="A5" s="153" t="s">
        <v>110</v>
      </c>
      <c r="B5" s="157" t="s">
        <v>145</v>
      </c>
      <c r="C5" s="158"/>
      <c r="E5" s="5"/>
      <c r="F5" s="6"/>
    </row>
    <row r="6" spans="1:8" x14ac:dyDescent="0.25">
      <c r="A6" s="154"/>
      <c r="B6" s="25" t="s">
        <v>98</v>
      </c>
      <c r="C6" s="25" t="s">
        <v>99</v>
      </c>
      <c r="E6" s="5"/>
      <c r="F6" s="6"/>
    </row>
    <row r="7" spans="1:8" s="128" customFormat="1" ht="12.75" x14ac:dyDescent="0.2">
      <c r="A7" s="126" t="s">
        <v>139</v>
      </c>
      <c r="B7" s="127">
        <v>4474024.8600000003</v>
      </c>
      <c r="C7" s="135">
        <v>4383840.57</v>
      </c>
      <c r="E7" s="33"/>
      <c r="F7" s="36"/>
      <c r="G7" s="36"/>
      <c r="H7" s="139"/>
    </row>
    <row r="8" spans="1:8" s="128" customFormat="1" ht="25.5" x14ac:dyDescent="0.2">
      <c r="A8" s="126" t="s">
        <v>113</v>
      </c>
      <c r="B8" s="127">
        <v>708315</v>
      </c>
      <c r="C8" s="135">
        <v>667148.29</v>
      </c>
      <c r="E8" s="33"/>
      <c r="F8" s="33"/>
      <c r="G8" s="33"/>
      <c r="H8" s="139"/>
    </row>
    <row r="9" spans="1:8" s="128" customFormat="1" ht="12.75" x14ac:dyDescent="0.25">
      <c r="A9" s="126" t="s">
        <v>140</v>
      </c>
      <c r="B9" s="135">
        <v>2184308.9700000002</v>
      </c>
      <c r="C9" s="135">
        <v>2147447.09</v>
      </c>
      <c r="E9" s="33"/>
      <c r="F9" s="36"/>
      <c r="G9" s="36"/>
    </row>
    <row r="10" spans="1:8" s="128" customFormat="1" ht="25.5" x14ac:dyDescent="0.2">
      <c r="A10" s="126" t="s">
        <v>129</v>
      </c>
      <c r="B10" s="127">
        <v>687779.1</v>
      </c>
      <c r="C10" s="135">
        <v>672674.69</v>
      </c>
      <c r="E10" s="33"/>
      <c r="F10" s="36"/>
      <c r="G10" s="36"/>
      <c r="H10" s="139"/>
    </row>
    <row r="11" spans="1:8" s="128" customFormat="1" ht="12.75" x14ac:dyDescent="0.2">
      <c r="A11" s="126" t="s">
        <v>111</v>
      </c>
      <c r="B11" s="127">
        <v>568542.81000000006</v>
      </c>
      <c r="C11" s="135">
        <v>556321.94999999995</v>
      </c>
      <c r="E11" s="33"/>
      <c r="F11" s="36"/>
      <c r="G11" s="36"/>
      <c r="H11" s="139"/>
    </row>
    <row r="12" spans="1:8" s="128" customFormat="1" ht="12.75" x14ac:dyDescent="0.2">
      <c r="A12" s="126" t="s">
        <v>102</v>
      </c>
      <c r="B12" s="127">
        <v>117510.69</v>
      </c>
      <c r="C12" s="135">
        <v>116657.29</v>
      </c>
      <c r="E12" s="33"/>
      <c r="F12" s="36"/>
      <c r="G12" s="36"/>
      <c r="H12" s="139"/>
    </row>
    <row r="13" spans="1:8" s="128" customFormat="1" ht="12.75" x14ac:dyDescent="0.2">
      <c r="A13" s="126" t="s">
        <v>103</v>
      </c>
      <c r="B13" s="127">
        <v>0</v>
      </c>
      <c r="C13" s="135">
        <v>3488.38</v>
      </c>
      <c r="E13" s="33"/>
      <c r="F13" s="33"/>
      <c r="G13" s="36"/>
      <c r="H13" s="139"/>
    </row>
    <row r="14" spans="1:8" s="128" customFormat="1" ht="12.75" x14ac:dyDescent="0.2">
      <c r="A14" s="126" t="s">
        <v>112</v>
      </c>
      <c r="B14" s="127">
        <v>863653.38</v>
      </c>
      <c r="C14" s="135">
        <v>826986.11</v>
      </c>
      <c r="E14" s="33"/>
      <c r="F14" s="36"/>
      <c r="G14" s="36"/>
      <c r="H14" s="139"/>
    </row>
    <row r="15" spans="1:8" s="128" customFormat="1" ht="12.75" x14ac:dyDescent="0.25">
      <c r="A15" s="126" t="s">
        <v>141</v>
      </c>
      <c r="B15" s="135">
        <v>12000</v>
      </c>
      <c r="C15" s="135">
        <v>12000</v>
      </c>
      <c r="E15" s="33"/>
      <c r="F15" s="36"/>
      <c r="G15" s="36"/>
    </row>
    <row r="16" spans="1:8" s="128" customFormat="1" ht="12.75" x14ac:dyDescent="0.25">
      <c r="A16" s="126" t="s">
        <v>114</v>
      </c>
      <c r="B16" s="135">
        <v>1225464.75</v>
      </c>
      <c r="C16" s="135">
        <v>1183061.24</v>
      </c>
      <c r="E16" s="33"/>
      <c r="F16" s="36"/>
      <c r="G16" s="36"/>
    </row>
    <row r="17" spans="1:8" s="128" customFormat="1" ht="12.75" x14ac:dyDescent="0.25">
      <c r="A17" s="126" t="s">
        <v>142</v>
      </c>
      <c r="B17" s="135">
        <v>0</v>
      </c>
      <c r="C17" s="135">
        <v>0</v>
      </c>
      <c r="E17" s="33"/>
      <c r="F17" s="46"/>
      <c r="G17" s="46"/>
    </row>
    <row r="18" spans="1:8" s="128" customFormat="1" ht="12.75" x14ac:dyDescent="0.2">
      <c r="A18" s="126" t="s">
        <v>115</v>
      </c>
      <c r="B18" s="127">
        <v>0</v>
      </c>
      <c r="C18" s="135">
        <v>8149.8</v>
      </c>
      <c r="E18" s="33"/>
      <c r="F18" s="33"/>
      <c r="G18" s="36"/>
      <c r="H18" s="139"/>
    </row>
    <row r="19" spans="1:8" s="128" customFormat="1" ht="12.75" x14ac:dyDescent="0.25">
      <c r="A19" s="126" t="s">
        <v>372</v>
      </c>
      <c r="B19" s="135">
        <v>404540.78</v>
      </c>
      <c r="C19" s="135">
        <v>408097.71</v>
      </c>
      <c r="E19" s="33"/>
      <c r="F19" s="36"/>
      <c r="G19" s="36"/>
    </row>
    <row r="20" spans="1:8" s="128" customFormat="1" ht="12.75" x14ac:dyDescent="0.25">
      <c r="A20" s="126" t="s">
        <v>143</v>
      </c>
      <c r="B20" s="127">
        <v>0</v>
      </c>
      <c r="C20" s="135">
        <v>0</v>
      </c>
      <c r="E20" s="33"/>
      <c r="F20" s="33"/>
      <c r="G20" s="33"/>
    </row>
    <row r="21" spans="1:8" s="128" customFormat="1" ht="25.5" x14ac:dyDescent="0.25">
      <c r="A21" s="126" t="s">
        <v>116</v>
      </c>
      <c r="B21" s="127">
        <v>3451565.06</v>
      </c>
      <c r="C21" s="135">
        <v>3331209.92</v>
      </c>
      <c r="E21" s="33"/>
      <c r="F21" s="33"/>
      <c r="G21" s="33"/>
    </row>
    <row r="22" spans="1:8" s="128" customFormat="1" ht="25.5" x14ac:dyDescent="0.25">
      <c r="A22" s="126" t="s">
        <v>117</v>
      </c>
      <c r="B22" s="127">
        <v>11982452.51</v>
      </c>
      <c r="C22" s="135">
        <v>11594429.85</v>
      </c>
      <c r="E22" s="33"/>
      <c r="F22" s="33"/>
      <c r="G22" s="33"/>
    </row>
    <row r="23" spans="1:8" s="128" customFormat="1" ht="12.75" x14ac:dyDescent="0.25">
      <c r="A23" s="126" t="s">
        <v>118</v>
      </c>
      <c r="B23" s="135">
        <v>210831.35999999999</v>
      </c>
      <c r="C23" s="135">
        <v>207753.29</v>
      </c>
      <c r="E23" s="33"/>
      <c r="F23" s="46"/>
      <c r="G23" s="46"/>
    </row>
    <row r="24" spans="1:8" s="128" customFormat="1" ht="12.75" x14ac:dyDescent="0.2">
      <c r="A24" s="126" t="s">
        <v>119</v>
      </c>
      <c r="B24" s="127">
        <v>743277.16</v>
      </c>
      <c r="C24" s="135">
        <v>661509.44999999995</v>
      </c>
      <c r="E24" s="33"/>
      <c r="F24" s="46"/>
      <c r="G24" s="46"/>
      <c r="H24" s="139"/>
    </row>
    <row r="25" spans="1:8" s="128" customFormat="1" ht="12.75" x14ac:dyDescent="0.25">
      <c r="A25" s="126" t="s">
        <v>120</v>
      </c>
      <c r="B25" s="135">
        <v>3936.22</v>
      </c>
      <c r="C25" s="135">
        <v>2557.92</v>
      </c>
      <c r="E25" s="33"/>
      <c r="F25" s="33"/>
      <c r="G25" s="46"/>
    </row>
    <row r="26" spans="1:8" s="128" customFormat="1" ht="12.75" x14ac:dyDescent="0.2">
      <c r="A26" s="126" t="s">
        <v>180</v>
      </c>
      <c r="B26" s="127">
        <v>17417.8</v>
      </c>
      <c r="C26" s="135">
        <v>12903.22</v>
      </c>
      <c r="E26" s="33"/>
      <c r="F26" s="140"/>
      <c r="G26" s="140"/>
      <c r="H26" s="139"/>
    </row>
    <row r="27" spans="1:8" s="128" customFormat="1" ht="12.75" x14ac:dyDescent="0.2">
      <c r="A27" s="126" t="s">
        <v>100</v>
      </c>
      <c r="B27" s="127">
        <v>0</v>
      </c>
      <c r="C27" s="135">
        <v>0</v>
      </c>
      <c r="E27" s="33"/>
      <c r="F27" s="141"/>
      <c r="G27" s="141"/>
      <c r="H27" s="139"/>
    </row>
    <row r="28" spans="1:8" x14ac:dyDescent="0.25">
      <c r="A28" s="17" t="s">
        <v>144</v>
      </c>
      <c r="B28" s="28">
        <f>SUM(B7:B27)</f>
        <v>27655620.449999999</v>
      </c>
      <c r="C28" s="28">
        <f>SUM(C7:C27)</f>
        <v>26796236.77</v>
      </c>
      <c r="E28" s="34"/>
      <c r="F28" s="47"/>
      <c r="G28" s="47"/>
    </row>
    <row r="29" spans="1:8" ht="15" x14ac:dyDescent="0.25">
      <c r="B29" s="18"/>
      <c r="C29" s="18"/>
    </row>
    <row r="30" spans="1:8" x14ac:dyDescent="0.25">
      <c r="A30" s="25" t="s">
        <v>110</v>
      </c>
      <c r="B30" s="26" t="s">
        <v>146</v>
      </c>
    </row>
    <row r="31" spans="1:8" s="128" customFormat="1" ht="12.75" x14ac:dyDescent="0.2">
      <c r="A31" s="126" t="s">
        <v>147</v>
      </c>
      <c r="B31" s="127">
        <f>SUM(B32:B40)</f>
        <v>4680179.9200000009</v>
      </c>
      <c r="E31" s="33"/>
      <c r="F31" s="138"/>
      <c r="G31" s="139"/>
      <c r="H31" s="139"/>
    </row>
    <row r="32" spans="1:8" s="128" customFormat="1" ht="12.75" x14ac:dyDescent="0.2">
      <c r="A32" s="129" t="s">
        <v>121</v>
      </c>
      <c r="B32" s="130">
        <v>739609.68</v>
      </c>
      <c r="E32" s="33"/>
      <c r="F32" s="46"/>
      <c r="G32" s="139"/>
      <c r="H32" s="139"/>
    </row>
    <row r="33" spans="1:8" s="128" customFormat="1" ht="12.75" x14ac:dyDescent="0.2">
      <c r="A33" s="129" t="s">
        <v>122</v>
      </c>
      <c r="B33" s="130">
        <v>684311.76</v>
      </c>
      <c r="E33" s="33"/>
      <c r="F33" s="36"/>
      <c r="G33" s="139"/>
      <c r="H33" s="139"/>
    </row>
    <row r="34" spans="1:8" s="128" customFormat="1" ht="25.5" x14ac:dyDescent="0.2">
      <c r="A34" s="129" t="s">
        <v>123</v>
      </c>
      <c r="B34" s="130">
        <v>724057.14</v>
      </c>
      <c r="E34" s="33"/>
      <c r="F34" s="33"/>
      <c r="G34" s="139"/>
      <c r="H34" s="139"/>
    </row>
    <row r="35" spans="1:8" s="128" customFormat="1" ht="25.5" x14ac:dyDescent="0.2">
      <c r="A35" s="129" t="s">
        <v>124</v>
      </c>
      <c r="B35" s="130">
        <v>89859.12</v>
      </c>
      <c r="E35" s="33"/>
      <c r="F35" s="33"/>
      <c r="G35" s="139"/>
      <c r="H35" s="139"/>
    </row>
    <row r="36" spans="1:8" s="128" customFormat="1" ht="12.75" x14ac:dyDescent="0.2">
      <c r="A36" s="129" t="s">
        <v>125</v>
      </c>
      <c r="B36" s="130">
        <v>27648.959999999999</v>
      </c>
      <c r="E36" s="33"/>
      <c r="F36" s="36"/>
      <c r="G36" s="139"/>
      <c r="H36" s="139"/>
    </row>
    <row r="37" spans="1:8" s="128" customFormat="1" ht="12.75" x14ac:dyDescent="0.2">
      <c r="A37" s="129" t="s">
        <v>126</v>
      </c>
      <c r="B37" s="130">
        <v>104475.66</v>
      </c>
      <c r="E37" s="33"/>
      <c r="F37" s="36"/>
      <c r="G37" s="139"/>
      <c r="H37" s="139"/>
    </row>
    <row r="38" spans="1:8" s="128" customFormat="1" ht="12.75" x14ac:dyDescent="0.2">
      <c r="A38" s="129" t="s">
        <v>127</v>
      </c>
      <c r="B38" s="130">
        <v>2216221.3199999998</v>
      </c>
      <c r="E38" s="33"/>
      <c r="F38" s="36"/>
      <c r="G38" s="139"/>
      <c r="H38" s="139"/>
    </row>
    <row r="39" spans="1:8" s="128" customFormat="1" ht="12.75" x14ac:dyDescent="0.2">
      <c r="A39" s="129" t="s">
        <v>128</v>
      </c>
      <c r="B39" s="130">
        <v>0</v>
      </c>
      <c r="E39" s="33"/>
      <c r="F39" s="33"/>
      <c r="G39" s="139"/>
      <c r="H39" s="139"/>
    </row>
    <row r="40" spans="1:8" s="128" customFormat="1" ht="25.5" x14ac:dyDescent="0.2">
      <c r="A40" s="129" t="s">
        <v>131</v>
      </c>
      <c r="B40" s="130">
        <v>93996.28</v>
      </c>
      <c r="E40" s="33"/>
      <c r="F40" s="46"/>
      <c r="G40" s="139"/>
      <c r="H40" s="139"/>
    </row>
    <row r="41" spans="1:8" s="128" customFormat="1" ht="12.75" x14ac:dyDescent="0.2">
      <c r="A41" s="126" t="s">
        <v>148</v>
      </c>
      <c r="B41" s="127">
        <v>4201959</v>
      </c>
      <c r="E41" s="33"/>
      <c r="F41" s="36"/>
      <c r="G41" s="139"/>
      <c r="H41" s="139"/>
    </row>
    <row r="42" spans="1:8" s="128" customFormat="1" ht="25.5" x14ac:dyDescent="0.2">
      <c r="A42" s="126" t="s">
        <v>101</v>
      </c>
      <c r="B42" s="127">
        <v>687767.88</v>
      </c>
      <c r="E42" s="33"/>
      <c r="F42" s="46"/>
      <c r="G42" s="139"/>
      <c r="H42" s="139"/>
    </row>
    <row r="43" spans="1:8" s="128" customFormat="1" ht="12.75" x14ac:dyDescent="0.2">
      <c r="A43" s="126" t="s">
        <v>130</v>
      </c>
      <c r="B43" s="127">
        <v>568531.74</v>
      </c>
      <c r="E43" s="33"/>
      <c r="F43" s="46"/>
      <c r="G43" s="139"/>
      <c r="H43" s="139"/>
    </row>
    <row r="44" spans="1:8" s="128" customFormat="1" ht="12.75" x14ac:dyDescent="0.2">
      <c r="A44" s="126" t="s">
        <v>336</v>
      </c>
      <c r="B44" s="127">
        <v>117508.08</v>
      </c>
      <c r="E44" s="33"/>
      <c r="F44" s="46"/>
      <c r="G44" s="139"/>
      <c r="H44" s="139"/>
    </row>
    <row r="45" spans="1:8" s="128" customFormat="1" ht="12.75" x14ac:dyDescent="0.2">
      <c r="A45" s="126" t="s">
        <v>337</v>
      </c>
      <c r="B45" s="127">
        <v>0</v>
      </c>
      <c r="E45" s="33"/>
      <c r="F45" s="33"/>
      <c r="G45" s="139"/>
      <c r="H45" s="139"/>
    </row>
    <row r="46" spans="1:8" s="128" customFormat="1" ht="12.75" x14ac:dyDescent="0.2">
      <c r="A46" s="126" t="s">
        <v>338</v>
      </c>
      <c r="B46" s="127">
        <v>787813.46</v>
      </c>
      <c r="E46" s="33"/>
      <c r="F46" s="36"/>
      <c r="G46" s="139"/>
      <c r="H46" s="139"/>
    </row>
    <row r="47" spans="1:8" s="128" customFormat="1" ht="12.75" x14ac:dyDescent="0.2">
      <c r="A47" s="126" t="s">
        <v>104</v>
      </c>
      <c r="B47" s="127">
        <v>102318.24</v>
      </c>
      <c r="E47" s="33"/>
      <c r="F47" s="36"/>
      <c r="G47" s="139"/>
      <c r="H47" s="139"/>
    </row>
    <row r="48" spans="1:8" s="128" customFormat="1" ht="12.75" x14ac:dyDescent="0.2">
      <c r="A48" s="126" t="s">
        <v>339</v>
      </c>
      <c r="B48" s="127">
        <v>1230378.72</v>
      </c>
      <c r="E48" s="33"/>
      <c r="F48" s="46"/>
      <c r="G48" s="139"/>
      <c r="H48" s="139"/>
    </row>
    <row r="49" spans="1:8" s="128" customFormat="1" ht="12.75" x14ac:dyDescent="0.2">
      <c r="A49" s="126" t="s">
        <v>340</v>
      </c>
      <c r="B49" s="127">
        <v>0</v>
      </c>
      <c r="E49" s="33"/>
      <c r="F49" s="33"/>
      <c r="G49" s="139"/>
      <c r="H49" s="139"/>
    </row>
    <row r="50" spans="1:8" s="128" customFormat="1" ht="12.75" x14ac:dyDescent="0.2">
      <c r="A50" s="131" t="s">
        <v>341</v>
      </c>
      <c r="B50" s="127">
        <v>0</v>
      </c>
      <c r="E50" s="33"/>
      <c r="F50" s="33"/>
      <c r="G50" s="139"/>
      <c r="H50" s="139"/>
    </row>
    <row r="51" spans="1:8" s="128" customFormat="1" ht="12.75" x14ac:dyDescent="0.2">
      <c r="A51" s="126" t="s">
        <v>371</v>
      </c>
      <c r="B51" s="127">
        <v>405216.36</v>
      </c>
      <c r="E51" s="33"/>
      <c r="F51" s="33"/>
      <c r="G51" s="139"/>
      <c r="H51" s="139"/>
    </row>
    <row r="52" spans="1:8" s="128" customFormat="1" ht="12.75" x14ac:dyDescent="0.2">
      <c r="A52" s="131" t="s">
        <v>343</v>
      </c>
      <c r="B52" s="132">
        <v>0</v>
      </c>
      <c r="E52" s="33"/>
      <c r="F52" s="33"/>
      <c r="G52" s="139"/>
      <c r="H52" s="139"/>
    </row>
    <row r="53" spans="1:8" s="128" customFormat="1" ht="25.5" x14ac:dyDescent="0.2">
      <c r="A53" s="126" t="s">
        <v>346</v>
      </c>
      <c r="B53" s="127">
        <v>3673511.27</v>
      </c>
      <c r="E53" s="33"/>
      <c r="F53" s="33"/>
      <c r="G53" s="139"/>
      <c r="H53" s="139"/>
    </row>
    <row r="54" spans="1:8" s="128" customFormat="1" ht="12.75" x14ac:dyDescent="0.25">
      <c r="A54" s="133" t="s">
        <v>134</v>
      </c>
      <c r="B54" s="130">
        <v>146193.18</v>
      </c>
      <c r="E54" s="33"/>
      <c r="F54" s="33"/>
    </row>
    <row r="55" spans="1:8" s="128" customFormat="1" ht="12.75" x14ac:dyDescent="0.2">
      <c r="A55" s="133" t="s">
        <v>181</v>
      </c>
      <c r="B55" s="130">
        <v>259110.72</v>
      </c>
      <c r="F55" s="140"/>
      <c r="H55" s="139"/>
    </row>
    <row r="56" spans="1:8" s="128" customFormat="1" ht="12.75" x14ac:dyDescent="0.2">
      <c r="A56" s="126" t="s">
        <v>344</v>
      </c>
      <c r="B56" s="127">
        <v>11389083.939999999</v>
      </c>
      <c r="E56" s="33"/>
      <c r="F56" s="33"/>
      <c r="H56" s="139"/>
    </row>
    <row r="57" spans="1:8" s="128" customFormat="1" ht="12.75" x14ac:dyDescent="0.2">
      <c r="A57" s="133" t="s">
        <v>135</v>
      </c>
      <c r="B57" s="130">
        <v>303011.09999999998</v>
      </c>
      <c r="F57" s="33"/>
      <c r="H57" s="139"/>
    </row>
    <row r="58" spans="1:8" s="128" customFormat="1" ht="12.75" x14ac:dyDescent="0.2">
      <c r="A58" s="126" t="s">
        <v>345</v>
      </c>
      <c r="B58" s="127">
        <v>147535.07999999999</v>
      </c>
      <c r="E58" s="33"/>
      <c r="F58" s="33"/>
      <c r="G58" s="139"/>
      <c r="H58" s="139"/>
    </row>
    <row r="59" spans="1:8" s="128" customFormat="1" ht="12.75" x14ac:dyDescent="0.2">
      <c r="A59" s="131" t="s">
        <v>107</v>
      </c>
      <c r="B59" s="132">
        <v>0</v>
      </c>
      <c r="E59" s="33"/>
      <c r="F59" s="33"/>
      <c r="G59" s="139"/>
      <c r="H59" s="139"/>
    </row>
    <row r="60" spans="1:8" s="128" customFormat="1" ht="12.75" x14ac:dyDescent="0.2">
      <c r="A60" s="126" t="s">
        <v>108</v>
      </c>
      <c r="B60" s="127">
        <v>0</v>
      </c>
      <c r="E60" s="33"/>
      <c r="F60" s="33"/>
      <c r="H60" s="139"/>
    </row>
    <row r="61" spans="1:8" s="128" customFormat="1" ht="12.75" x14ac:dyDescent="0.2">
      <c r="A61" s="131" t="s">
        <v>109</v>
      </c>
      <c r="B61" s="127">
        <v>0</v>
      </c>
      <c r="E61" s="33"/>
      <c r="F61" s="141"/>
      <c r="G61" s="139"/>
      <c r="H61" s="139"/>
    </row>
    <row r="62" spans="1:8" s="128" customFormat="1" ht="25.5" x14ac:dyDescent="0.2">
      <c r="A62" s="126" t="s">
        <v>185</v>
      </c>
      <c r="B62" s="134">
        <v>0</v>
      </c>
      <c r="E62" s="33"/>
      <c r="F62" s="33"/>
      <c r="G62" s="139"/>
      <c r="H62" s="139"/>
    </row>
    <row r="63" spans="1:8" x14ac:dyDescent="0.25">
      <c r="A63" s="17" t="s">
        <v>149</v>
      </c>
      <c r="B63" s="27">
        <f>B31+B41+B42+B43+B46+B44+B45+B47+B49+B48+B51+B58+B53+B50+B56+B52+B59+B60+B61+B62</f>
        <v>27991803.690000005</v>
      </c>
      <c r="E63" s="40"/>
      <c r="F63" s="48"/>
    </row>
    <row r="64" spans="1:8" ht="4.5" customHeight="1" x14ac:dyDescent="0.25">
      <c r="B64" s="2"/>
      <c r="E64" s="40"/>
      <c r="F64" s="48"/>
    </row>
    <row r="65" spans="1:2" x14ac:dyDescent="0.25">
      <c r="A65" s="17" t="s">
        <v>137</v>
      </c>
      <c r="B65" s="27">
        <f>C28-B63</f>
        <v>-1195566.9200000055</v>
      </c>
    </row>
  </sheetData>
  <mergeCells count="4">
    <mergeCell ref="A1:C1"/>
    <mergeCell ref="A3:C3"/>
    <mergeCell ref="A5:A6"/>
    <mergeCell ref="B5:C5"/>
  </mergeCells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scale="80"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zoomScaleNormal="100" workbookViewId="0">
      <pane ySplit="3" topLeftCell="A31" activePane="bottomLeft" state="frozen"/>
      <selection sqref="A1:C1"/>
      <selection pane="bottomLeft" sqref="A1:C1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155" t="s">
        <v>97</v>
      </c>
      <c r="B1" s="155"/>
      <c r="C1" s="155"/>
      <c r="D1" s="16"/>
      <c r="E1" s="21"/>
      <c r="F1" s="21"/>
    </row>
    <row r="2" spans="1:8" ht="6.75" customHeight="1" thickBot="1" x14ac:dyDescent="0.3"/>
    <row r="3" spans="1:8" ht="24.75" customHeight="1" thickBot="1" x14ac:dyDescent="0.3">
      <c r="A3" s="159" t="s">
        <v>74</v>
      </c>
      <c r="B3" s="159"/>
      <c r="C3" s="159"/>
      <c r="D3" s="23"/>
      <c r="E3" s="1" t="s">
        <v>91</v>
      </c>
      <c r="F3" s="20"/>
    </row>
    <row r="4" spans="1:8" ht="6" customHeight="1" x14ac:dyDescent="0.25"/>
    <row r="5" spans="1:8" x14ac:dyDescent="0.25">
      <c r="A5" s="153" t="s">
        <v>110</v>
      </c>
      <c r="B5" s="157" t="s">
        <v>145</v>
      </c>
      <c r="C5" s="158"/>
      <c r="E5" s="5"/>
      <c r="F5" s="6"/>
    </row>
    <row r="6" spans="1:8" x14ac:dyDescent="0.25">
      <c r="A6" s="154"/>
      <c r="B6" s="25" t="s">
        <v>98</v>
      </c>
      <c r="C6" s="25" t="s">
        <v>99</v>
      </c>
      <c r="E6" s="5"/>
      <c r="F6" s="6"/>
    </row>
    <row r="7" spans="1:8" s="128" customFormat="1" ht="12.75" x14ac:dyDescent="0.2">
      <c r="A7" s="126" t="s">
        <v>139</v>
      </c>
      <c r="B7" s="127">
        <v>6817835.8600000003</v>
      </c>
      <c r="C7" s="135">
        <v>6765288.9900000002</v>
      </c>
      <c r="E7" s="33"/>
      <c r="F7" s="36"/>
      <c r="G7" s="36"/>
      <c r="H7" s="139"/>
    </row>
    <row r="8" spans="1:8" s="128" customFormat="1" ht="25.5" x14ac:dyDescent="0.2">
      <c r="A8" s="126" t="s">
        <v>113</v>
      </c>
      <c r="B8" s="127">
        <v>1071192.19</v>
      </c>
      <c r="C8" s="135">
        <v>1026999.04</v>
      </c>
      <c r="E8" s="33"/>
      <c r="F8" s="33"/>
      <c r="G8" s="33"/>
      <c r="H8" s="139"/>
    </row>
    <row r="9" spans="1:8" s="128" customFormat="1" ht="12.75" x14ac:dyDescent="0.25">
      <c r="A9" s="126" t="s">
        <v>140</v>
      </c>
      <c r="B9" s="135">
        <v>3328601.97</v>
      </c>
      <c r="C9" s="135">
        <v>3313967.49</v>
      </c>
      <c r="E9" s="33"/>
      <c r="F9" s="36"/>
      <c r="G9" s="36"/>
    </row>
    <row r="10" spans="1:8" s="128" customFormat="1" ht="25.5" x14ac:dyDescent="0.2">
      <c r="A10" s="126" t="s">
        <v>129</v>
      </c>
      <c r="B10" s="127">
        <v>1048088.1</v>
      </c>
      <c r="C10" s="135">
        <v>1038335.54</v>
      </c>
      <c r="E10" s="33"/>
      <c r="F10" s="36"/>
      <c r="G10" s="36"/>
      <c r="H10" s="139"/>
    </row>
    <row r="11" spans="1:8" s="128" customFormat="1" ht="12.75" x14ac:dyDescent="0.2">
      <c r="A11" s="126" t="s">
        <v>111</v>
      </c>
      <c r="B11" s="127">
        <v>866388.13</v>
      </c>
      <c r="C11" s="135">
        <v>858188.65</v>
      </c>
      <c r="E11" s="33"/>
      <c r="F11" s="36"/>
      <c r="G11" s="36"/>
      <c r="H11" s="139"/>
    </row>
    <row r="12" spans="1:8" s="128" customFormat="1" ht="12.75" x14ac:dyDescent="0.2">
      <c r="A12" s="126" t="s">
        <v>102</v>
      </c>
      <c r="B12" s="127">
        <v>152301.76000000001</v>
      </c>
      <c r="C12" s="135">
        <v>154368.74</v>
      </c>
      <c r="E12" s="33"/>
      <c r="F12" s="36"/>
      <c r="G12" s="36"/>
      <c r="H12" s="139"/>
    </row>
    <row r="13" spans="1:8" s="128" customFormat="1" ht="12.75" x14ac:dyDescent="0.2">
      <c r="A13" s="126" t="s">
        <v>103</v>
      </c>
      <c r="B13" s="127">
        <v>0</v>
      </c>
      <c r="C13" s="135">
        <v>4500.7700000000004</v>
      </c>
      <c r="E13" s="33"/>
      <c r="F13" s="33"/>
      <c r="G13" s="36"/>
      <c r="H13" s="139"/>
    </row>
    <row r="14" spans="1:8" s="128" customFormat="1" ht="12.75" x14ac:dyDescent="0.2">
      <c r="A14" s="126" t="s">
        <v>112</v>
      </c>
      <c r="B14" s="127">
        <v>1705865.62</v>
      </c>
      <c r="C14" s="135">
        <v>1667095.68</v>
      </c>
      <c r="E14" s="33"/>
      <c r="F14" s="36"/>
      <c r="G14" s="36"/>
      <c r="H14" s="139"/>
    </row>
    <row r="15" spans="1:8" s="128" customFormat="1" ht="12.75" x14ac:dyDescent="0.25">
      <c r="A15" s="126" t="s">
        <v>141</v>
      </c>
      <c r="B15" s="135">
        <v>137200</v>
      </c>
      <c r="C15" s="135">
        <v>119200</v>
      </c>
      <c r="E15" s="33"/>
      <c r="F15" s="36"/>
      <c r="G15" s="36"/>
    </row>
    <row r="16" spans="1:8" s="128" customFormat="1" ht="12.75" x14ac:dyDescent="0.25">
      <c r="A16" s="126" t="s">
        <v>114</v>
      </c>
      <c r="B16" s="135">
        <v>1875011.72</v>
      </c>
      <c r="C16" s="135">
        <v>1837334.22</v>
      </c>
      <c r="E16" s="33"/>
      <c r="F16" s="36"/>
      <c r="G16" s="36"/>
    </row>
    <row r="17" spans="1:8" s="128" customFormat="1" ht="12.75" x14ac:dyDescent="0.25">
      <c r="A17" s="126" t="s">
        <v>142</v>
      </c>
      <c r="B17" s="135">
        <v>0</v>
      </c>
      <c r="C17" s="135">
        <v>0</v>
      </c>
      <c r="E17" s="33"/>
      <c r="F17" s="46"/>
      <c r="G17" s="46"/>
    </row>
    <row r="18" spans="1:8" s="128" customFormat="1" ht="12.75" x14ac:dyDescent="0.2">
      <c r="A18" s="126" t="s">
        <v>115</v>
      </c>
      <c r="B18" s="127">
        <v>0</v>
      </c>
      <c r="C18" s="135">
        <v>0</v>
      </c>
      <c r="E18" s="33"/>
      <c r="F18" s="33"/>
      <c r="G18" s="33"/>
      <c r="H18" s="139"/>
    </row>
    <row r="19" spans="1:8" s="128" customFormat="1" ht="12.75" x14ac:dyDescent="0.25">
      <c r="A19" s="126" t="s">
        <v>372</v>
      </c>
      <c r="B19" s="135">
        <v>660029.17000000004</v>
      </c>
      <c r="C19" s="135">
        <v>679521.43</v>
      </c>
      <c r="E19" s="33"/>
      <c r="F19" s="36"/>
      <c r="G19" s="36"/>
    </row>
    <row r="20" spans="1:8" s="128" customFormat="1" ht="12.75" x14ac:dyDescent="0.25">
      <c r="A20" s="126" t="s">
        <v>143</v>
      </c>
      <c r="B20" s="127">
        <v>0</v>
      </c>
      <c r="C20" s="135">
        <v>0</v>
      </c>
      <c r="E20" s="33"/>
      <c r="F20" s="33"/>
      <c r="G20" s="33"/>
    </row>
    <row r="21" spans="1:8" s="128" customFormat="1" ht="25.5" x14ac:dyDescent="0.25">
      <c r="A21" s="126" t="s">
        <v>116</v>
      </c>
      <c r="B21" s="127">
        <v>5360513.0999999996</v>
      </c>
      <c r="C21" s="135">
        <v>5171661.95</v>
      </c>
      <c r="E21" s="33"/>
      <c r="F21" s="33"/>
      <c r="G21" s="33"/>
    </row>
    <row r="22" spans="1:8" s="128" customFormat="1" ht="25.5" x14ac:dyDescent="0.25">
      <c r="A22" s="126" t="s">
        <v>117</v>
      </c>
      <c r="B22" s="127">
        <v>19753662.620000001</v>
      </c>
      <c r="C22" s="135">
        <v>18997089.18</v>
      </c>
      <c r="E22" s="33"/>
      <c r="F22" s="33"/>
      <c r="G22" s="33"/>
    </row>
    <row r="23" spans="1:8" s="128" customFormat="1" ht="12.75" x14ac:dyDescent="0.25">
      <c r="A23" s="126" t="s">
        <v>118</v>
      </c>
      <c r="B23" s="135">
        <v>321280.11</v>
      </c>
      <c r="C23" s="135">
        <v>320616.39</v>
      </c>
      <c r="E23" s="33"/>
      <c r="F23" s="46"/>
      <c r="G23" s="46"/>
    </row>
    <row r="24" spans="1:8" s="128" customFormat="1" ht="12.75" x14ac:dyDescent="0.2">
      <c r="A24" s="126" t="s">
        <v>119</v>
      </c>
      <c r="B24" s="127">
        <v>903936.37</v>
      </c>
      <c r="C24" s="135">
        <v>765124.51</v>
      </c>
      <c r="E24" s="33"/>
      <c r="F24" s="46"/>
      <c r="G24" s="46"/>
      <c r="H24" s="139"/>
    </row>
    <row r="25" spans="1:8" s="128" customFormat="1" ht="12.75" x14ac:dyDescent="0.25">
      <c r="A25" s="126" t="s">
        <v>120</v>
      </c>
      <c r="B25" s="135">
        <v>29181.68</v>
      </c>
      <c r="C25" s="135">
        <v>29181.68</v>
      </c>
      <c r="E25" s="33"/>
      <c r="F25" s="33"/>
      <c r="G25" s="46"/>
    </row>
    <row r="26" spans="1:8" s="128" customFormat="1" ht="12.75" x14ac:dyDescent="0.2">
      <c r="A26" s="126" t="s">
        <v>180</v>
      </c>
      <c r="B26" s="127">
        <v>6349.38</v>
      </c>
      <c r="C26" s="135">
        <v>6349.38</v>
      </c>
      <c r="E26" s="33"/>
      <c r="F26" s="140"/>
      <c r="G26" s="140"/>
      <c r="H26" s="139"/>
    </row>
    <row r="27" spans="1:8" s="128" customFormat="1" ht="12.75" x14ac:dyDescent="0.2">
      <c r="A27" s="126" t="s">
        <v>100</v>
      </c>
      <c r="B27" s="127">
        <v>0</v>
      </c>
      <c r="C27" s="135">
        <v>0</v>
      </c>
      <c r="E27" s="33"/>
      <c r="F27" s="141"/>
      <c r="G27" s="141"/>
      <c r="H27" s="139"/>
    </row>
    <row r="28" spans="1:8" x14ac:dyDescent="0.25">
      <c r="A28" s="17" t="s">
        <v>144</v>
      </c>
      <c r="B28" s="28">
        <f>SUM(B7:B27)</f>
        <v>44037437.780000009</v>
      </c>
      <c r="C28" s="28">
        <f>SUM(C7:C27)</f>
        <v>42754823.639999993</v>
      </c>
      <c r="E28" s="34"/>
      <c r="F28" s="47"/>
      <c r="G28" s="47"/>
    </row>
    <row r="29" spans="1:8" ht="15" x14ac:dyDescent="0.25">
      <c r="B29" s="18"/>
      <c r="C29" s="18"/>
    </row>
    <row r="30" spans="1:8" x14ac:dyDescent="0.25">
      <c r="A30" s="25" t="s">
        <v>110</v>
      </c>
      <c r="B30" s="26" t="s">
        <v>146</v>
      </c>
    </row>
    <row r="31" spans="1:8" s="128" customFormat="1" ht="12.75" x14ac:dyDescent="0.2">
      <c r="A31" s="126" t="s">
        <v>147</v>
      </c>
      <c r="B31" s="127">
        <f>SUM(B32:B40)</f>
        <v>7026615.0900000008</v>
      </c>
      <c r="E31" s="33"/>
      <c r="F31" s="138"/>
      <c r="G31" s="139"/>
      <c r="H31" s="139"/>
    </row>
    <row r="32" spans="1:8" s="128" customFormat="1" ht="12.75" x14ac:dyDescent="0.2">
      <c r="A32" s="129" t="s">
        <v>121</v>
      </c>
      <c r="B32" s="130">
        <v>1127249.28</v>
      </c>
      <c r="E32" s="33"/>
      <c r="F32" s="46"/>
      <c r="G32" s="139"/>
      <c r="H32" s="139"/>
    </row>
    <row r="33" spans="1:8" s="128" customFormat="1" ht="12.75" x14ac:dyDescent="0.2">
      <c r="A33" s="129" t="s">
        <v>122</v>
      </c>
      <c r="B33" s="130">
        <v>1042968.96</v>
      </c>
      <c r="E33" s="33"/>
      <c r="F33" s="36"/>
      <c r="G33" s="139"/>
      <c r="H33" s="139"/>
    </row>
    <row r="34" spans="1:8" s="128" customFormat="1" ht="25.5" x14ac:dyDescent="0.2">
      <c r="A34" s="129" t="s">
        <v>123</v>
      </c>
      <c r="B34" s="130">
        <v>1103545.44</v>
      </c>
      <c r="E34" s="33"/>
      <c r="F34" s="33"/>
      <c r="G34" s="139"/>
      <c r="H34" s="139"/>
    </row>
    <row r="35" spans="1:8" s="128" customFormat="1" ht="25.5" x14ac:dyDescent="0.2">
      <c r="A35" s="129" t="s">
        <v>124</v>
      </c>
      <c r="B35" s="130">
        <v>136955.51999999999</v>
      </c>
      <c r="E35" s="33"/>
      <c r="F35" s="33"/>
      <c r="G35" s="139"/>
      <c r="H35" s="139"/>
    </row>
    <row r="36" spans="1:8" s="128" customFormat="1" ht="12.75" x14ac:dyDescent="0.2">
      <c r="A36" s="129" t="s">
        <v>125</v>
      </c>
      <c r="B36" s="130">
        <v>42140.160000000003</v>
      </c>
      <c r="E36" s="33"/>
      <c r="F36" s="36"/>
      <c r="G36" s="139"/>
      <c r="H36" s="139"/>
    </row>
    <row r="37" spans="1:8" s="128" customFormat="1" ht="12.75" x14ac:dyDescent="0.2">
      <c r="A37" s="129" t="s">
        <v>126</v>
      </c>
      <c r="B37" s="130">
        <v>111289.29</v>
      </c>
      <c r="E37" s="33"/>
      <c r="F37" s="36"/>
      <c r="G37" s="139"/>
      <c r="H37" s="139"/>
    </row>
    <row r="38" spans="1:8" s="128" customFormat="1" ht="12.75" x14ac:dyDescent="0.2">
      <c r="A38" s="129" t="s">
        <v>127</v>
      </c>
      <c r="B38" s="130">
        <v>3294940.9</v>
      </c>
      <c r="E38" s="33"/>
      <c r="F38" s="36"/>
      <c r="G38" s="139"/>
      <c r="H38" s="139"/>
    </row>
    <row r="39" spans="1:8" s="128" customFormat="1" ht="12.75" x14ac:dyDescent="0.2">
      <c r="A39" s="129" t="s">
        <v>128</v>
      </c>
      <c r="B39" s="130">
        <v>0</v>
      </c>
      <c r="E39" s="33"/>
      <c r="F39" s="33"/>
      <c r="G39" s="139"/>
      <c r="H39" s="139"/>
    </row>
    <row r="40" spans="1:8" s="128" customFormat="1" ht="25.5" x14ac:dyDescent="0.2">
      <c r="A40" s="129" t="s">
        <v>131</v>
      </c>
      <c r="B40" s="130">
        <v>167525.54</v>
      </c>
      <c r="E40" s="33"/>
      <c r="F40" s="46"/>
      <c r="G40" s="139"/>
      <c r="H40" s="139"/>
    </row>
    <row r="41" spans="1:8" s="128" customFormat="1" ht="12.75" x14ac:dyDescent="0.2">
      <c r="A41" s="126" t="s">
        <v>148</v>
      </c>
      <c r="B41" s="127">
        <v>5052543</v>
      </c>
      <c r="E41" s="33"/>
      <c r="F41" s="36"/>
      <c r="G41" s="139"/>
      <c r="H41" s="139"/>
    </row>
    <row r="42" spans="1:8" s="128" customFormat="1" ht="25.5" x14ac:dyDescent="0.2">
      <c r="A42" s="126" t="s">
        <v>101</v>
      </c>
      <c r="B42" s="127">
        <v>1048236.48</v>
      </c>
      <c r="E42" s="33"/>
      <c r="F42" s="46"/>
      <c r="G42" s="139"/>
      <c r="H42" s="139"/>
    </row>
    <row r="43" spans="1:8" s="128" customFormat="1" ht="12.75" x14ac:dyDescent="0.2">
      <c r="A43" s="126" t="s">
        <v>130</v>
      </c>
      <c r="B43" s="127">
        <v>866507.04</v>
      </c>
      <c r="E43" s="33"/>
      <c r="F43" s="46"/>
      <c r="G43" s="139"/>
      <c r="H43" s="139"/>
    </row>
    <row r="44" spans="1:8" s="128" customFormat="1" ht="12.75" x14ac:dyDescent="0.2">
      <c r="A44" s="126" t="s">
        <v>336</v>
      </c>
      <c r="B44" s="127">
        <v>152042.64000000001</v>
      </c>
      <c r="E44" s="33"/>
      <c r="F44" s="46"/>
      <c r="G44" s="139"/>
      <c r="H44" s="139"/>
    </row>
    <row r="45" spans="1:8" s="128" customFormat="1" ht="12.75" x14ac:dyDescent="0.2">
      <c r="A45" s="126" t="s">
        <v>337</v>
      </c>
      <c r="B45" s="127">
        <v>0</v>
      </c>
      <c r="E45" s="33"/>
      <c r="F45" s="33"/>
      <c r="G45" s="139"/>
      <c r="H45" s="139"/>
    </row>
    <row r="46" spans="1:8" s="128" customFormat="1" ht="12.75" x14ac:dyDescent="0.2">
      <c r="A46" s="126" t="s">
        <v>338</v>
      </c>
      <c r="B46" s="127">
        <v>1540730.68</v>
      </c>
      <c r="E46" s="33"/>
      <c r="F46" s="36"/>
      <c r="G46" s="139"/>
      <c r="H46" s="139"/>
    </row>
    <row r="47" spans="1:8" s="128" customFormat="1" ht="12.75" x14ac:dyDescent="0.2">
      <c r="A47" s="126" t="s">
        <v>104</v>
      </c>
      <c r="B47" s="127">
        <v>60187.199999999997</v>
      </c>
      <c r="E47" s="33"/>
      <c r="F47" s="36"/>
      <c r="G47" s="139"/>
      <c r="H47" s="139"/>
    </row>
    <row r="48" spans="1:8" s="128" customFormat="1" ht="12.75" x14ac:dyDescent="0.2">
      <c r="A48" s="126" t="s">
        <v>339</v>
      </c>
      <c r="B48" s="127">
        <v>1875237.12</v>
      </c>
      <c r="E48" s="33"/>
      <c r="F48" s="46"/>
      <c r="G48" s="139"/>
      <c r="H48" s="139"/>
    </row>
    <row r="49" spans="1:8" s="128" customFormat="1" ht="12.75" x14ac:dyDescent="0.2">
      <c r="A49" s="126" t="s">
        <v>340</v>
      </c>
      <c r="B49" s="127">
        <v>0</v>
      </c>
      <c r="E49" s="33"/>
      <c r="F49" s="33"/>
      <c r="G49" s="139"/>
      <c r="H49" s="139"/>
    </row>
    <row r="50" spans="1:8" s="128" customFormat="1" ht="12.75" x14ac:dyDescent="0.2">
      <c r="A50" s="131" t="s">
        <v>341</v>
      </c>
      <c r="B50" s="127">
        <v>0</v>
      </c>
      <c r="E50" s="33"/>
      <c r="F50" s="33"/>
      <c r="G50" s="139"/>
      <c r="H50" s="139"/>
    </row>
    <row r="51" spans="1:8" s="128" customFormat="1" ht="12.75" x14ac:dyDescent="0.2">
      <c r="A51" s="126" t="s">
        <v>371</v>
      </c>
      <c r="B51" s="127">
        <v>605702.07999999996</v>
      </c>
      <c r="E51" s="33"/>
      <c r="F51" s="33"/>
      <c r="G51" s="139"/>
      <c r="H51" s="139"/>
    </row>
    <row r="52" spans="1:8" s="128" customFormat="1" ht="12.75" x14ac:dyDescent="0.2">
      <c r="A52" s="131" t="s">
        <v>343</v>
      </c>
      <c r="B52" s="132">
        <v>0</v>
      </c>
      <c r="E52" s="33"/>
      <c r="F52" s="33"/>
      <c r="G52" s="139"/>
      <c r="H52" s="139"/>
    </row>
    <row r="53" spans="1:8" s="128" customFormat="1" ht="25.5" x14ac:dyDescent="0.2">
      <c r="A53" s="126" t="s">
        <v>346</v>
      </c>
      <c r="B53" s="127">
        <v>5882206.2000000002</v>
      </c>
      <c r="E53" s="33"/>
      <c r="F53" s="33"/>
      <c r="G53" s="139"/>
      <c r="H53" s="139"/>
    </row>
    <row r="54" spans="1:8" s="128" customFormat="1" ht="12.75" x14ac:dyDescent="0.25">
      <c r="A54" s="133" t="s">
        <v>134</v>
      </c>
      <c r="B54" s="130">
        <v>222716.04</v>
      </c>
      <c r="E54" s="33"/>
      <c r="F54" s="33"/>
    </row>
    <row r="55" spans="1:8" s="128" customFormat="1" ht="12.75" x14ac:dyDescent="0.2">
      <c r="A55" s="133" t="s">
        <v>181</v>
      </c>
      <c r="B55" s="130">
        <v>386261.29</v>
      </c>
      <c r="F55" s="140"/>
      <c r="H55" s="139"/>
    </row>
    <row r="56" spans="1:8" s="128" customFormat="1" ht="12.75" x14ac:dyDescent="0.2">
      <c r="A56" s="126" t="s">
        <v>344</v>
      </c>
      <c r="B56" s="127">
        <v>19545293.440000001</v>
      </c>
      <c r="E56" s="33"/>
      <c r="F56" s="33"/>
      <c r="H56" s="139"/>
    </row>
    <row r="57" spans="1:8" s="128" customFormat="1" ht="12.75" x14ac:dyDescent="0.2">
      <c r="A57" s="133" t="s">
        <v>135</v>
      </c>
      <c r="B57" s="130">
        <v>462214.86</v>
      </c>
      <c r="F57" s="33"/>
      <c r="H57" s="139"/>
    </row>
    <row r="58" spans="1:8" s="128" customFormat="1" ht="12.75" x14ac:dyDescent="0.2">
      <c r="A58" s="126" t="s">
        <v>345</v>
      </c>
      <c r="B58" s="127">
        <v>187930.04</v>
      </c>
      <c r="E58" s="33"/>
      <c r="F58" s="33"/>
      <c r="G58" s="139"/>
      <c r="H58" s="139"/>
    </row>
    <row r="59" spans="1:8" s="128" customFormat="1" ht="12.75" x14ac:dyDescent="0.2">
      <c r="A59" s="131" t="s">
        <v>107</v>
      </c>
      <c r="B59" s="132">
        <v>0</v>
      </c>
      <c r="E59" s="33"/>
      <c r="F59" s="33"/>
      <c r="G59" s="139"/>
      <c r="H59" s="139"/>
    </row>
    <row r="60" spans="1:8" s="128" customFormat="1" ht="12.75" x14ac:dyDescent="0.2">
      <c r="A60" s="126" t="s">
        <v>108</v>
      </c>
      <c r="B60" s="127">
        <v>8405.2199999999993</v>
      </c>
      <c r="E60" s="33"/>
      <c r="F60" s="36"/>
      <c r="H60" s="139"/>
    </row>
    <row r="61" spans="1:8" s="128" customFormat="1" ht="12.75" x14ac:dyDescent="0.2">
      <c r="A61" s="131" t="s">
        <v>109</v>
      </c>
      <c r="B61" s="127">
        <v>0</v>
      </c>
      <c r="E61" s="33"/>
      <c r="F61" s="141"/>
      <c r="G61" s="139"/>
      <c r="H61" s="139"/>
    </row>
    <row r="62" spans="1:8" s="128" customFormat="1" ht="25.5" x14ac:dyDescent="0.2">
      <c r="A62" s="126" t="s">
        <v>185</v>
      </c>
      <c r="B62" s="134">
        <v>0</v>
      </c>
      <c r="E62" s="33"/>
      <c r="F62" s="33"/>
      <c r="G62" s="139"/>
      <c r="H62" s="139"/>
    </row>
    <row r="63" spans="1:8" x14ac:dyDescent="0.25">
      <c r="A63" s="17" t="s">
        <v>149</v>
      </c>
      <c r="B63" s="27">
        <f>B31+B41+B42+B43+B46+B44+B45+B47+B49+B48+B51+B58+B53+B50+B56+B52+B59+B60+B61+B62</f>
        <v>43851636.229999997</v>
      </c>
      <c r="E63" s="40"/>
      <c r="F63" s="48"/>
    </row>
    <row r="64" spans="1:8" ht="4.5" customHeight="1" x14ac:dyDescent="0.25">
      <c r="B64" s="2"/>
      <c r="E64" s="40"/>
      <c r="F64" s="48"/>
    </row>
    <row r="65" spans="1:2" x14ac:dyDescent="0.25">
      <c r="A65" s="17" t="s">
        <v>137</v>
      </c>
      <c r="B65" s="27">
        <f>C28-B63</f>
        <v>-1096812.5900000036</v>
      </c>
    </row>
  </sheetData>
  <mergeCells count="4">
    <mergeCell ref="A1:C1"/>
    <mergeCell ref="A3:C3"/>
    <mergeCell ref="A5:A6"/>
    <mergeCell ref="B5:C5"/>
  </mergeCells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scale="80" orientation="portrait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zoomScaleNormal="100" workbookViewId="0">
      <pane ySplit="3" topLeftCell="A4" activePane="bottomLeft" state="frozen"/>
      <selection sqref="A1:C1"/>
      <selection pane="bottomLeft" sqref="A1:C1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155" t="s">
        <v>97</v>
      </c>
      <c r="B1" s="155"/>
      <c r="C1" s="155"/>
      <c r="D1" s="16"/>
      <c r="E1" s="21"/>
      <c r="F1" s="21"/>
    </row>
    <row r="2" spans="1:8" ht="6.75" customHeight="1" thickBot="1" x14ac:dyDescent="0.3"/>
    <row r="3" spans="1:8" ht="24.75" customHeight="1" thickBot="1" x14ac:dyDescent="0.3">
      <c r="A3" s="159" t="s">
        <v>75</v>
      </c>
      <c r="B3" s="159"/>
      <c r="C3" s="159"/>
      <c r="D3" s="23"/>
      <c r="E3" s="1" t="s">
        <v>91</v>
      </c>
      <c r="F3" s="20"/>
    </row>
    <row r="4" spans="1:8" ht="6" customHeight="1" x14ac:dyDescent="0.25"/>
    <row r="5" spans="1:8" x14ac:dyDescent="0.25">
      <c r="A5" s="153" t="s">
        <v>110</v>
      </c>
      <c r="B5" s="157" t="s">
        <v>145</v>
      </c>
      <c r="C5" s="158"/>
      <c r="E5" s="5"/>
      <c r="F5" s="6"/>
    </row>
    <row r="6" spans="1:8" x14ac:dyDescent="0.25">
      <c r="A6" s="154"/>
      <c r="B6" s="25" t="s">
        <v>98</v>
      </c>
      <c r="C6" s="25" t="s">
        <v>99</v>
      </c>
      <c r="E6" s="5"/>
      <c r="F6" s="6"/>
    </row>
    <row r="7" spans="1:8" s="128" customFormat="1" ht="12.75" x14ac:dyDescent="0.2">
      <c r="A7" s="126" t="s">
        <v>139</v>
      </c>
      <c r="B7" s="127">
        <v>1201476.21</v>
      </c>
      <c r="C7" s="135">
        <v>1130564.97</v>
      </c>
      <c r="E7" s="33"/>
      <c r="F7" s="36"/>
      <c r="G7" s="36"/>
      <c r="H7" s="139"/>
    </row>
    <row r="8" spans="1:8" s="128" customFormat="1" ht="25.5" x14ac:dyDescent="0.2">
      <c r="A8" s="126" t="s">
        <v>113</v>
      </c>
      <c r="B8" s="127">
        <v>82224.12</v>
      </c>
      <c r="C8" s="135">
        <v>74654.990000000005</v>
      </c>
      <c r="E8" s="33"/>
      <c r="F8" s="33"/>
      <c r="G8" s="33"/>
      <c r="H8" s="139"/>
    </row>
    <row r="9" spans="1:8" s="128" customFormat="1" ht="12.75" x14ac:dyDescent="0.25">
      <c r="A9" s="126" t="s">
        <v>140</v>
      </c>
      <c r="B9" s="135">
        <v>586583.6</v>
      </c>
      <c r="C9" s="135">
        <v>553911.91</v>
      </c>
      <c r="E9" s="33"/>
      <c r="F9" s="36"/>
      <c r="G9" s="36"/>
    </row>
    <row r="10" spans="1:8" s="128" customFormat="1" ht="25.5" x14ac:dyDescent="0.2">
      <c r="A10" s="126" t="s">
        <v>129</v>
      </c>
      <c r="B10" s="127">
        <v>184699.56</v>
      </c>
      <c r="C10" s="135">
        <v>173391.48</v>
      </c>
      <c r="E10" s="33"/>
      <c r="F10" s="36"/>
      <c r="G10" s="36"/>
      <c r="H10" s="139"/>
    </row>
    <row r="11" spans="1:8" s="128" customFormat="1" ht="12.75" x14ac:dyDescent="0.2">
      <c r="A11" s="126" t="s">
        <v>111</v>
      </c>
      <c r="B11" s="127">
        <v>152678.92000000001</v>
      </c>
      <c r="C11" s="135">
        <v>143359.31</v>
      </c>
      <c r="E11" s="33"/>
      <c r="F11" s="36"/>
      <c r="G11" s="36"/>
      <c r="H11" s="139"/>
    </row>
    <row r="12" spans="1:8" s="128" customFormat="1" ht="12.75" x14ac:dyDescent="0.2">
      <c r="A12" s="126" t="s">
        <v>102</v>
      </c>
      <c r="B12" s="127">
        <v>31556.75</v>
      </c>
      <c r="C12" s="135">
        <v>30115.49</v>
      </c>
      <c r="E12" s="33"/>
      <c r="F12" s="36"/>
      <c r="G12" s="36"/>
      <c r="H12" s="139"/>
    </row>
    <row r="13" spans="1:8" s="128" customFormat="1" ht="12.75" x14ac:dyDescent="0.2">
      <c r="A13" s="126" t="s">
        <v>103</v>
      </c>
      <c r="B13" s="127">
        <v>0</v>
      </c>
      <c r="C13" s="135">
        <v>717.31</v>
      </c>
      <c r="E13" s="33"/>
      <c r="F13" s="33"/>
      <c r="G13" s="33"/>
      <c r="H13" s="139"/>
    </row>
    <row r="14" spans="1:8" s="128" customFormat="1" ht="12.75" x14ac:dyDescent="0.2">
      <c r="A14" s="126" t="s">
        <v>112</v>
      </c>
      <c r="B14" s="127">
        <v>250904.79</v>
      </c>
      <c r="C14" s="135">
        <v>228091.28</v>
      </c>
      <c r="E14" s="33"/>
      <c r="F14" s="36"/>
      <c r="G14" s="36"/>
      <c r="H14" s="139"/>
    </row>
    <row r="15" spans="1:8" s="128" customFormat="1" ht="12.75" x14ac:dyDescent="0.25">
      <c r="A15" s="126" t="s">
        <v>141</v>
      </c>
      <c r="B15" s="135">
        <v>1200</v>
      </c>
      <c r="C15" s="135">
        <v>1200</v>
      </c>
      <c r="E15" s="33"/>
      <c r="F15" s="36"/>
      <c r="G15" s="36"/>
    </row>
    <row r="16" spans="1:8" s="128" customFormat="1" ht="12.75" x14ac:dyDescent="0.25">
      <c r="A16" s="126" t="s">
        <v>114</v>
      </c>
      <c r="B16" s="135">
        <v>330417.76</v>
      </c>
      <c r="C16" s="135">
        <v>305991.09999999998</v>
      </c>
      <c r="E16" s="33"/>
      <c r="F16" s="36"/>
      <c r="G16" s="36"/>
    </row>
    <row r="17" spans="1:8" s="128" customFormat="1" ht="12.75" x14ac:dyDescent="0.25">
      <c r="A17" s="126" t="s">
        <v>142</v>
      </c>
      <c r="B17" s="135">
        <v>0</v>
      </c>
      <c r="C17" s="135">
        <v>0</v>
      </c>
      <c r="E17" s="33"/>
      <c r="F17" s="46"/>
      <c r="G17" s="46"/>
    </row>
    <row r="18" spans="1:8" s="128" customFormat="1" ht="12.75" x14ac:dyDescent="0.2">
      <c r="A18" s="126" t="s">
        <v>115</v>
      </c>
      <c r="B18" s="127">
        <v>0</v>
      </c>
      <c r="C18" s="135">
        <v>0</v>
      </c>
      <c r="E18" s="33"/>
      <c r="F18" s="33"/>
      <c r="G18" s="33"/>
      <c r="H18" s="139"/>
    </row>
    <row r="19" spans="1:8" s="128" customFormat="1" ht="12.75" x14ac:dyDescent="0.25">
      <c r="A19" s="126" t="s">
        <v>372</v>
      </c>
      <c r="B19" s="135">
        <v>189945.32</v>
      </c>
      <c r="C19" s="135">
        <v>178670.19</v>
      </c>
      <c r="E19" s="33"/>
      <c r="F19" s="36"/>
      <c r="G19" s="36"/>
    </row>
    <row r="20" spans="1:8" s="128" customFormat="1" ht="12.75" x14ac:dyDescent="0.25">
      <c r="A20" s="126" t="s">
        <v>143</v>
      </c>
      <c r="B20" s="127">
        <v>0</v>
      </c>
      <c r="C20" s="135">
        <v>0</v>
      </c>
      <c r="E20" s="33"/>
      <c r="F20" s="33"/>
      <c r="G20" s="33"/>
    </row>
    <row r="21" spans="1:8" s="128" customFormat="1" ht="25.5" x14ac:dyDescent="0.25">
      <c r="A21" s="126" t="s">
        <v>116</v>
      </c>
      <c r="B21" s="127">
        <v>1979493.61</v>
      </c>
      <c r="C21" s="135">
        <v>1835574.92</v>
      </c>
      <c r="E21" s="33"/>
      <c r="F21" s="33"/>
      <c r="G21" s="33"/>
    </row>
    <row r="22" spans="1:8" s="128" customFormat="1" ht="25.5" x14ac:dyDescent="0.25">
      <c r="A22" s="126" t="s">
        <v>117</v>
      </c>
      <c r="B22" s="127">
        <v>3701378.91</v>
      </c>
      <c r="C22" s="135">
        <v>3362331.9</v>
      </c>
      <c r="E22" s="33"/>
      <c r="F22" s="33"/>
      <c r="G22" s="33"/>
    </row>
    <row r="23" spans="1:8" s="128" customFormat="1" ht="12.75" x14ac:dyDescent="0.25">
      <c r="A23" s="126" t="s">
        <v>118</v>
      </c>
      <c r="B23" s="135">
        <v>56616.52</v>
      </c>
      <c r="C23" s="135">
        <v>53697.34</v>
      </c>
      <c r="E23" s="33"/>
      <c r="F23" s="46"/>
      <c r="G23" s="46"/>
    </row>
    <row r="24" spans="1:8" s="128" customFormat="1" ht="12.75" x14ac:dyDescent="0.2">
      <c r="A24" s="126" t="s">
        <v>119</v>
      </c>
      <c r="B24" s="127">
        <v>0</v>
      </c>
      <c r="C24" s="135">
        <v>0</v>
      </c>
      <c r="E24" s="33"/>
      <c r="F24" s="46"/>
      <c r="G24" s="46"/>
      <c r="H24" s="139"/>
    </row>
    <row r="25" spans="1:8" s="128" customFormat="1" ht="12.75" x14ac:dyDescent="0.25">
      <c r="A25" s="126" t="s">
        <v>120</v>
      </c>
      <c r="B25" s="135">
        <v>51690.31</v>
      </c>
      <c r="C25" s="135">
        <v>51690.31</v>
      </c>
      <c r="E25" s="33"/>
      <c r="F25" s="33"/>
      <c r="G25" s="46"/>
    </row>
    <row r="26" spans="1:8" s="128" customFormat="1" ht="12.75" x14ac:dyDescent="0.2">
      <c r="A26" s="126" t="s">
        <v>180</v>
      </c>
      <c r="B26" s="127">
        <v>45509.04</v>
      </c>
      <c r="C26" s="135">
        <v>44093.91</v>
      </c>
      <c r="E26" s="33"/>
      <c r="F26" s="140"/>
      <c r="G26" s="140"/>
      <c r="H26" s="139"/>
    </row>
    <row r="27" spans="1:8" s="128" customFormat="1" ht="12.75" x14ac:dyDescent="0.2">
      <c r="A27" s="126" t="s">
        <v>100</v>
      </c>
      <c r="B27" s="127">
        <v>0</v>
      </c>
      <c r="C27" s="135">
        <v>0</v>
      </c>
      <c r="E27" s="33"/>
      <c r="F27" s="141"/>
      <c r="G27" s="141"/>
      <c r="H27" s="139"/>
    </row>
    <row r="28" spans="1:8" x14ac:dyDescent="0.25">
      <c r="A28" s="17" t="s">
        <v>144</v>
      </c>
      <c r="B28" s="28">
        <f>SUM(B7:B27)</f>
        <v>8846375.4199999999</v>
      </c>
      <c r="C28" s="28">
        <f>SUM(C7:C27)</f>
        <v>8168056.4099999992</v>
      </c>
      <c r="E28" s="34"/>
      <c r="F28" s="47"/>
      <c r="G28" s="47"/>
    </row>
    <row r="29" spans="1:8" ht="15" x14ac:dyDescent="0.25">
      <c r="B29" s="18"/>
      <c r="C29" s="18"/>
    </row>
    <row r="30" spans="1:8" x14ac:dyDescent="0.25">
      <c r="A30" s="25" t="s">
        <v>110</v>
      </c>
      <c r="B30" s="26" t="s">
        <v>146</v>
      </c>
    </row>
    <row r="31" spans="1:8" s="128" customFormat="1" ht="12.75" x14ac:dyDescent="0.2">
      <c r="A31" s="126" t="s">
        <v>147</v>
      </c>
      <c r="B31" s="127">
        <f>SUM(B32:B40)</f>
        <v>1394544.09</v>
      </c>
      <c r="E31" s="33"/>
      <c r="F31" s="138"/>
      <c r="G31" s="139"/>
      <c r="H31" s="139"/>
    </row>
    <row r="32" spans="1:8" s="128" customFormat="1" ht="12.75" x14ac:dyDescent="0.2">
      <c r="A32" s="129" t="s">
        <v>121</v>
      </c>
      <c r="B32" s="130">
        <v>198609.12</v>
      </c>
      <c r="E32" s="33"/>
      <c r="F32" s="46"/>
      <c r="G32" s="139"/>
      <c r="H32" s="139"/>
    </row>
    <row r="33" spans="1:8" s="128" customFormat="1" ht="12.75" x14ac:dyDescent="0.2">
      <c r="A33" s="129" t="s">
        <v>122</v>
      </c>
      <c r="B33" s="130">
        <v>183759.84</v>
      </c>
      <c r="E33" s="33"/>
      <c r="F33" s="36"/>
      <c r="G33" s="139"/>
      <c r="H33" s="139"/>
    </row>
    <row r="34" spans="1:8" s="128" customFormat="1" ht="25.5" x14ac:dyDescent="0.2">
      <c r="A34" s="129" t="s">
        <v>123</v>
      </c>
      <c r="B34" s="130">
        <v>194432.76</v>
      </c>
      <c r="E34" s="33"/>
      <c r="F34" s="33"/>
      <c r="G34" s="139"/>
      <c r="H34" s="139"/>
    </row>
    <row r="35" spans="1:8" s="128" customFormat="1" ht="25.5" x14ac:dyDescent="0.2">
      <c r="A35" s="129" t="s">
        <v>124</v>
      </c>
      <c r="B35" s="130">
        <v>24130.080000000002</v>
      </c>
      <c r="E35" s="33"/>
      <c r="F35" s="33"/>
      <c r="G35" s="139"/>
      <c r="H35" s="139"/>
    </row>
    <row r="36" spans="1:8" s="128" customFormat="1" ht="12.75" x14ac:dyDescent="0.2">
      <c r="A36" s="129" t="s">
        <v>125</v>
      </c>
      <c r="B36" s="130">
        <v>7424.64</v>
      </c>
      <c r="E36" s="33"/>
      <c r="F36" s="36"/>
      <c r="G36" s="139"/>
      <c r="H36" s="139"/>
    </row>
    <row r="37" spans="1:8" s="128" customFormat="1" ht="12.75" x14ac:dyDescent="0.2">
      <c r="A37" s="129" t="s">
        <v>126</v>
      </c>
      <c r="B37" s="130">
        <v>22712.1</v>
      </c>
      <c r="E37" s="33"/>
      <c r="F37" s="36"/>
      <c r="G37" s="139"/>
      <c r="H37" s="139"/>
    </row>
    <row r="38" spans="1:8" s="128" customFormat="1" ht="12.75" x14ac:dyDescent="0.2">
      <c r="A38" s="129" t="s">
        <v>127</v>
      </c>
      <c r="B38" s="130">
        <v>739178.98</v>
      </c>
      <c r="E38" s="33"/>
      <c r="F38" s="36"/>
      <c r="G38" s="139"/>
      <c r="H38" s="139"/>
    </row>
    <row r="39" spans="1:8" s="128" customFormat="1" ht="12.75" x14ac:dyDescent="0.2">
      <c r="A39" s="129" t="s">
        <v>128</v>
      </c>
      <c r="B39" s="130">
        <v>0</v>
      </c>
      <c r="E39" s="33"/>
      <c r="F39" s="33"/>
      <c r="G39" s="139"/>
      <c r="H39" s="139"/>
    </row>
    <row r="40" spans="1:8" s="128" customFormat="1" ht="25.5" x14ac:dyDescent="0.2">
      <c r="A40" s="129" t="s">
        <v>131</v>
      </c>
      <c r="B40" s="130">
        <v>24296.57</v>
      </c>
      <c r="E40" s="33"/>
      <c r="F40" s="46"/>
      <c r="G40" s="139"/>
      <c r="H40" s="139"/>
    </row>
    <row r="41" spans="1:8" s="128" customFormat="1" ht="12.75" x14ac:dyDescent="0.2">
      <c r="A41" s="126" t="s">
        <v>148</v>
      </c>
      <c r="B41" s="127">
        <v>226470</v>
      </c>
      <c r="E41" s="33"/>
      <c r="F41" s="36"/>
      <c r="G41" s="139"/>
      <c r="H41" s="139"/>
    </row>
    <row r="42" spans="1:8" s="128" customFormat="1" ht="25.5" x14ac:dyDescent="0.2">
      <c r="A42" s="126" t="s">
        <v>101</v>
      </c>
      <c r="B42" s="127">
        <v>184687.92</v>
      </c>
      <c r="E42" s="33"/>
      <c r="F42" s="46"/>
      <c r="G42" s="139"/>
      <c r="H42" s="139"/>
    </row>
    <row r="43" spans="1:8" s="128" customFormat="1" ht="12.75" x14ac:dyDescent="0.2">
      <c r="A43" s="126" t="s">
        <v>130</v>
      </c>
      <c r="B43" s="127">
        <v>152669.16</v>
      </c>
      <c r="E43" s="33"/>
      <c r="F43" s="46"/>
      <c r="G43" s="139"/>
      <c r="H43" s="139"/>
    </row>
    <row r="44" spans="1:8" s="128" customFormat="1" ht="12.75" x14ac:dyDescent="0.2">
      <c r="A44" s="126" t="s">
        <v>336</v>
      </c>
      <c r="B44" s="127">
        <v>31554.720000000001</v>
      </c>
      <c r="E44" s="33"/>
      <c r="F44" s="46"/>
      <c r="G44" s="139"/>
      <c r="H44" s="139"/>
    </row>
    <row r="45" spans="1:8" s="128" customFormat="1" ht="12.75" x14ac:dyDescent="0.2">
      <c r="A45" s="126" t="s">
        <v>337</v>
      </c>
      <c r="B45" s="127">
        <v>0</v>
      </c>
      <c r="E45" s="33"/>
      <c r="F45" s="33"/>
      <c r="G45" s="139"/>
      <c r="H45" s="139"/>
    </row>
    <row r="46" spans="1:8" s="128" customFormat="1" ht="12.75" x14ac:dyDescent="0.2">
      <c r="A46" s="126" t="s">
        <v>338</v>
      </c>
      <c r="B46" s="127">
        <v>234662.09</v>
      </c>
      <c r="E46" s="33"/>
      <c r="F46" s="36"/>
      <c r="G46" s="139"/>
      <c r="H46" s="139"/>
    </row>
    <row r="47" spans="1:8" s="128" customFormat="1" ht="12.75" x14ac:dyDescent="0.2">
      <c r="A47" s="126" t="s">
        <v>104</v>
      </c>
      <c r="B47" s="127">
        <v>16049.92</v>
      </c>
      <c r="E47" s="33"/>
      <c r="F47" s="36"/>
      <c r="G47" s="139"/>
      <c r="H47" s="139"/>
    </row>
    <row r="48" spans="1:8" s="128" customFormat="1" ht="12.75" x14ac:dyDescent="0.2">
      <c r="A48" s="126" t="s">
        <v>339</v>
      </c>
      <c r="B48" s="127">
        <v>330396.48</v>
      </c>
      <c r="E48" s="33"/>
      <c r="F48" s="46"/>
      <c r="G48" s="139"/>
      <c r="H48" s="139"/>
    </row>
    <row r="49" spans="1:8" s="128" customFormat="1" ht="12.75" x14ac:dyDescent="0.2">
      <c r="A49" s="126" t="s">
        <v>340</v>
      </c>
      <c r="B49" s="127">
        <v>0</v>
      </c>
      <c r="E49" s="33"/>
      <c r="F49" s="33"/>
      <c r="G49" s="139"/>
      <c r="H49" s="139"/>
    </row>
    <row r="50" spans="1:8" s="128" customFormat="1" ht="12.75" x14ac:dyDescent="0.2">
      <c r="A50" s="131" t="s">
        <v>341</v>
      </c>
      <c r="B50" s="127">
        <v>0</v>
      </c>
      <c r="E50" s="33"/>
      <c r="F50" s="33"/>
      <c r="G50" s="139"/>
      <c r="H50" s="139"/>
    </row>
    <row r="51" spans="1:8" s="128" customFormat="1" ht="12.75" x14ac:dyDescent="0.2">
      <c r="A51" s="126" t="s">
        <v>371</v>
      </c>
      <c r="B51" s="127">
        <v>187178.06</v>
      </c>
      <c r="E51" s="33"/>
      <c r="F51" s="33"/>
      <c r="G51" s="139"/>
      <c r="H51" s="139"/>
    </row>
    <row r="52" spans="1:8" s="128" customFormat="1" ht="12.75" x14ac:dyDescent="0.2">
      <c r="A52" s="131" t="s">
        <v>343</v>
      </c>
      <c r="B52" s="132">
        <v>0</v>
      </c>
      <c r="E52" s="33"/>
      <c r="F52" s="33"/>
      <c r="G52" s="139"/>
      <c r="H52" s="139"/>
    </row>
    <row r="53" spans="1:8" s="128" customFormat="1" ht="25.5" x14ac:dyDescent="0.2">
      <c r="A53" s="126" t="s">
        <v>346</v>
      </c>
      <c r="B53" s="127">
        <v>1272191.8</v>
      </c>
      <c r="E53" s="33"/>
      <c r="F53" s="33"/>
      <c r="G53" s="139"/>
      <c r="H53" s="139"/>
    </row>
    <row r="54" spans="1:8" s="128" customFormat="1" ht="12.75" x14ac:dyDescent="0.25">
      <c r="A54" s="133" t="s">
        <v>134</v>
      </c>
      <c r="B54" s="130">
        <v>17249.54</v>
      </c>
      <c r="E54" s="33"/>
      <c r="F54" s="33"/>
    </row>
    <row r="55" spans="1:8" s="128" customFormat="1" ht="12.75" x14ac:dyDescent="0.2">
      <c r="A55" s="133" t="s">
        <v>181</v>
      </c>
      <c r="B55" s="130">
        <v>29341.27</v>
      </c>
      <c r="F55" s="140"/>
      <c r="H55" s="139"/>
    </row>
    <row r="56" spans="1:8" s="128" customFormat="1" ht="12.75" x14ac:dyDescent="0.2">
      <c r="A56" s="126" t="s">
        <v>344</v>
      </c>
      <c r="B56" s="127">
        <v>2942885.2</v>
      </c>
      <c r="E56" s="33"/>
      <c r="F56" s="33"/>
      <c r="H56" s="139"/>
    </row>
    <row r="57" spans="1:8" s="128" customFormat="1" ht="12.75" x14ac:dyDescent="0.2">
      <c r="A57" s="133" t="s">
        <v>135</v>
      </c>
      <c r="B57" s="130">
        <v>35633.31</v>
      </c>
      <c r="F57" s="33"/>
      <c r="H57" s="139"/>
    </row>
    <row r="58" spans="1:8" s="128" customFormat="1" ht="12.75" x14ac:dyDescent="0.2">
      <c r="A58" s="126" t="s">
        <v>345</v>
      </c>
      <c r="B58" s="127">
        <v>45212.4</v>
      </c>
      <c r="E58" s="33"/>
      <c r="F58" s="33"/>
      <c r="G58" s="139"/>
      <c r="H58" s="139"/>
    </row>
    <row r="59" spans="1:8" s="128" customFormat="1" ht="12.75" x14ac:dyDescent="0.2">
      <c r="A59" s="131" t="s">
        <v>107</v>
      </c>
      <c r="B59" s="132">
        <v>0</v>
      </c>
      <c r="E59" s="33"/>
      <c r="F59" s="33"/>
      <c r="G59" s="139"/>
      <c r="H59" s="139"/>
    </row>
    <row r="60" spans="1:8" s="128" customFormat="1" ht="12.75" x14ac:dyDescent="0.2">
      <c r="A60" s="126" t="s">
        <v>108</v>
      </c>
      <c r="B60" s="127">
        <v>34487.699999999997</v>
      </c>
      <c r="E60" s="33"/>
      <c r="F60" s="36"/>
      <c r="H60" s="139"/>
    </row>
    <row r="61" spans="1:8" s="128" customFormat="1" ht="12.75" x14ac:dyDescent="0.2">
      <c r="A61" s="131" t="s">
        <v>109</v>
      </c>
      <c r="B61" s="127">
        <v>0</v>
      </c>
      <c r="E61" s="33"/>
      <c r="F61" s="141"/>
      <c r="G61" s="139"/>
      <c r="H61" s="139"/>
    </row>
    <row r="62" spans="1:8" s="128" customFormat="1" ht="25.5" x14ac:dyDescent="0.2">
      <c r="A62" s="126" t="s">
        <v>185</v>
      </c>
      <c r="B62" s="134">
        <v>0</v>
      </c>
      <c r="E62" s="33"/>
      <c r="F62" s="33"/>
      <c r="G62" s="139"/>
      <c r="H62" s="139"/>
    </row>
    <row r="63" spans="1:8" x14ac:dyDescent="0.25">
      <c r="A63" s="17" t="s">
        <v>149</v>
      </c>
      <c r="B63" s="27">
        <f>B31+B41+B42+B43+B46+B44+B45+B47+B49+B48+B51+B58+B53+B50+B56+B52+B59+B60+B61+B62</f>
        <v>7052989.54</v>
      </c>
      <c r="E63" s="40"/>
      <c r="F63" s="48"/>
    </row>
    <row r="64" spans="1:8" ht="4.5" customHeight="1" x14ac:dyDescent="0.25">
      <c r="B64" s="2"/>
      <c r="E64" s="40"/>
      <c r="F64" s="48"/>
    </row>
    <row r="65" spans="1:2" x14ac:dyDescent="0.25">
      <c r="A65" s="17" t="s">
        <v>137</v>
      </c>
      <c r="B65" s="27">
        <f>C28-B63</f>
        <v>1115066.8699999992</v>
      </c>
    </row>
  </sheetData>
  <mergeCells count="4">
    <mergeCell ref="A1:C1"/>
    <mergeCell ref="A3:C3"/>
    <mergeCell ref="A5:A6"/>
    <mergeCell ref="B5:C5"/>
  </mergeCells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scale="80"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zoomScaleNormal="100" workbookViewId="0">
      <pane ySplit="3" topLeftCell="A4" activePane="bottomLeft" state="frozen"/>
      <selection sqref="A1:C1"/>
      <selection pane="bottomLeft" sqref="A1:C1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155" t="s">
        <v>97</v>
      </c>
      <c r="B1" s="155"/>
      <c r="C1" s="155"/>
      <c r="D1" s="16"/>
      <c r="E1" s="21"/>
      <c r="F1" s="21"/>
    </row>
    <row r="2" spans="1:8" ht="6.75" customHeight="1" thickBot="1" x14ac:dyDescent="0.3"/>
    <row r="3" spans="1:8" ht="24.75" customHeight="1" thickBot="1" x14ac:dyDescent="0.3">
      <c r="A3" s="159" t="s">
        <v>76</v>
      </c>
      <c r="B3" s="159"/>
      <c r="C3" s="159"/>
      <c r="D3" s="23"/>
      <c r="E3" s="1" t="s">
        <v>91</v>
      </c>
      <c r="F3" s="20"/>
    </row>
    <row r="4" spans="1:8" ht="6" customHeight="1" x14ac:dyDescent="0.25"/>
    <row r="5" spans="1:8" x14ac:dyDescent="0.25">
      <c r="A5" s="153" t="s">
        <v>110</v>
      </c>
      <c r="B5" s="157" t="s">
        <v>145</v>
      </c>
      <c r="C5" s="158"/>
      <c r="E5" s="5"/>
      <c r="F5" s="6"/>
    </row>
    <row r="6" spans="1:8" x14ac:dyDescent="0.25">
      <c r="A6" s="154"/>
      <c r="B6" s="25" t="s">
        <v>98</v>
      </c>
      <c r="C6" s="25" t="s">
        <v>99</v>
      </c>
      <c r="E6" s="5"/>
      <c r="F6" s="6"/>
    </row>
    <row r="7" spans="1:8" s="128" customFormat="1" ht="12.75" x14ac:dyDescent="0.2">
      <c r="A7" s="126" t="s">
        <v>139</v>
      </c>
      <c r="B7" s="127">
        <v>854339.16</v>
      </c>
      <c r="C7" s="135">
        <v>839666.45</v>
      </c>
      <c r="E7" s="33"/>
      <c r="F7" s="36"/>
      <c r="G7" s="36"/>
      <c r="H7" s="139"/>
    </row>
    <row r="8" spans="1:8" s="128" customFormat="1" ht="25.5" x14ac:dyDescent="0.2">
      <c r="A8" s="126" t="s">
        <v>113</v>
      </c>
      <c r="B8" s="127">
        <v>123885.38</v>
      </c>
      <c r="C8" s="135">
        <v>120000.82</v>
      </c>
      <c r="E8" s="33"/>
      <c r="F8" s="33"/>
      <c r="G8" s="33"/>
      <c r="H8" s="139"/>
    </row>
    <row r="9" spans="1:8" s="128" customFormat="1" ht="12.75" x14ac:dyDescent="0.25">
      <c r="A9" s="126" t="s">
        <v>140</v>
      </c>
      <c r="B9" s="135">
        <v>417105.9</v>
      </c>
      <c r="C9" s="135">
        <v>410098.71</v>
      </c>
      <c r="E9" s="33"/>
      <c r="F9" s="36"/>
      <c r="G9" s="36"/>
    </row>
    <row r="10" spans="1:8" s="128" customFormat="1" ht="25.5" x14ac:dyDescent="0.2">
      <c r="A10" s="126" t="s">
        <v>129</v>
      </c>
      <c r="B10" s="127">
        <v>131335.38</v>
      </c>
      <c r="C10" s="135">
        <v>129031.3</v>
      </c>
      <c r="E10" s="33"/>
      <c r="F10" s="36"/>
      <c r="G10" s="36"/>
      <c r="H10" s="139"/>
    </row>
    <row r="11" spans="1:8" s="128" customFormat="1" ht="12.75" x14ac:dyDescent="0.2">
      <c r="A11" s="126" t="s">
        <v>111</v>
      </c>
      <c r="B11" s="127">
        <v>108566.28</v>
      </c>
      <c r="C11" s="135">
        <v>106665.88</v>
      </c>
      <c r="E11" s="33"/>
      <c r="F11" s="36"/>
      <c r="G11" s="36"/>
      <c r="H11" s="139"/>
    </row>
    <row r="12" spans="1:8" s="128" customFormat="1" ht="12.75" x14ac:dyDescent="0.2">
      <c r="A12" s="126" t="s">
        <v>102</v>
      </c>
      <c r="B12" s="127">
        <v>22438.44</v>
      </c>
      <c r="C12" s="135">
        <v>22079.119999999999</v>
      </c>
      <c r="E12" s="33"/>
      <c r="F12" s="36"/>
      <c r="G12" s="36"/>
      <c r="H12" s="139"/>
    </row>
    <row r="13" spans="1:8" s="128" customFormat="1" ht="12.75" x14ac:dyDescent="0.2">
      <c r="A13" s="126" t="s">
        <v>103</v>
      </c>
      <c r="B13" s="127">
        <v>0</v>
      </c>
      <c r="C13" s="135">
        <v>57.28</v>
      </c>
      <c r="E13" s="33"/>
      <c r="F13" s="33"/>
      <c r="G13" s="33"/>
      <c r="H13" s="139"/>
    </row>
    <row r="14" spans="1:8" s="128" customFormat="1" ht="12.75" x14ac:dyDescent="0.2">
      <c r="A14" s="126" t="s">
        <v>112</v>
      </c>
      <c r="B14" s="127">
        <v>160908.20000000001</v>
      </c>
      <c r="C14" s="135">
        <v>158729.43</v>
      </c>
      <c r="E14" s="33"/>
      <c r="F14" s="36"/>
      <c r="G14" s="36"/>
      <c r="H14" s="139"/>
    </row>
    <row r="15" spans="1:8" s="128" customFormat="1" ht="12.75" x14ac:dyDescent="0.25">
      <c r="A15" s="126" t="s">
        <v>141</v>
      </c>
      <c r="B15" s="135">
        <v>2000</v>
      </c>
      <c r="C15" s="135">
        <v>2000</v>
      </c>
      <c r="E15" s="33"/>
      <c r="F15" s="36"/>
      <c r="G15" s="36"/>
    </row>
    <row r="16" spans="1:8" s="128" customFormat="1" ht="12.75" x14ac:dyDescent="0.25">
      <c r="A16" s="126" t="s">
        <v>114</v>
      </c>
      <c r="B16" s="135">
        <v>234952.74</v>
      </c>
      <c r="C16" s="135">
        <v>230381.2</v>
      </c>
      <c r="E16" s="33"/>
      <c r="F16" s="36"/>
      <c r="G16" s="36"/>
    </row>
    <row r="17" spans="1:8" s="128" customFormat="1" ht="12.75" x14ac:dyDescent="0.25">
      <c r="A17" s="126" t="s">
        <v>142</v>
      </c>
      <c r="B17" s="135">
        <v>0</v>
      </c>
      <c r="C17" s="135">
        <v>0</v>
      </c>
      <c r="E17" s="33"/>
      <c r="F17" s="46"/>
      <c r="G17" s="46"/>
    </row>
    <row r="18" spans="1:8" s="128" customFormat="1" ht="12.75" x14ac:dyDescent="0.2">
      <c r="A18" s="126" t="s">
        <v>115</v>
      </c>
      <c r="B18" s="127">
        <v>0</v>
      </c>
      <c r="C18" s="135">
        <v>0</v>
      </c>
      <c r="E18" s="33"/>
      <c r="F18" s="33"/>
      <c r="G18" s="33"/>
      <c r="H18" s="139"/>
    </row>
    <row r="19" spans="1:8" s="128" customFormat="1" ht="12.75" x14ac:dyDescent="0.25">
      <c r="A19" s="126" t="s">
        <v>372</v>
      </c>
      <c r="B19" s="135">
        <v>100084.03</v>
      </c>
      <c r="C19" s="135">
        <v>101598.9</v>
      </c>
      <c r="E19" s="33"/>
      <c r="F19" s="36"/>
      <c r="G19" s="36"/>
    </row>
    <row r="20" spans="1:8" s="128" customFormat="1" ht="12.75" x14ac:dyDescent="0.25">
      <c r="A20" s="126" t="s">
        <v>143</v>
      </c>
      <c r="B20" s="127">
        <v>0</v>
      </c>
      <c r="C20" s="135">
        <v>0.82</v>
      </c>
      <c r="E20" s="33"/>
      <c r="F20" s="33"/>
      <c r="G20" s="33"/>
    </row>
    <row r="21" spans="1:8" s="128" customFormat="1" ht="25.5" x14ac:dyDescent="0.25">
      <c r="A21" s="126" t="s">
        <v>116</v>
      </c>
      <c r="B21" s="127">
        <v>614481.42000000004</v>
      </c>
      <c r="C21" s="135">
        <v>596236.26</v>
      </c>
      <c r="E21" s="33"/>
      <c r="F21" s="33"/>
      <c r="G21" s="33"/>
    </row>
    <row r="22" spans="1:8" s="128" customFormat="1" ht="25.5" x14ac:dyDescent="0.25">
      <c r="A22" s="126" t="s">
        <v>117</v>
      </c>
      <c r="B22" s="127">
        <v>2100318.04</v>
      </c>
      <c r="C22" s="135">
        <v>1996204.38</v>
      </c>
      <c r="E22" s="33"/>
      <c r="F22" s="33"/>
      <c r="G22" s="33"/>
    </row>
    <row r="23" spans="1:8" s="128" customFormat="1" ht="12.75" x14ac:dyDescent="0.25">
      <c r="A23" s="126" t="s">
        <v>118</v>
      </c>
      <c r="B23" s="135">
        <v>40259.4</v>
      </c>
      <c r="C23" s="135">
        <v>39592.58</v>
      </c>
      <c r="E23" s="33"/>
      <c r="F23" s="46"/>
      <c r="G23" s="46"/>
    </row>
    <row r="24" spans="1:8" s="128" customFormat="1" ht="12.75" x14ac:dyDescent="0.2">
      <c r="A24" s="126" t="s">
        <v>119</v>
      </c>
      <c r="B24" s="127">
        <v>102540.87</v>
      </c>
      <c r="C24" s="135">
        <v>91728.35</v>
      </c>
      <c r="E24" s="33"/>
      <c r="F24" s="46"/>
      <c r="G24" s="46"/>
      <c r="H24" s="139"/>
    </row>
    <row r="25" spans="1:8" s="128" customFormat="1" ht="12.75" x14ac:dyDescent="0.25">
      <c r="A25" s="126" t="s">
        <v>120</v>
      </c>
      <c r="B25" s="135">
        <v>0</v>
      </c>
      <c r="C25" s="135">
        <v>0</v>
      </c>
      <c r="E25" s="33"/>
      <c r="F25" s="33"/>
      <c r="G25" s="46"/>
    </row>
    <row r="26" spans="1:8" s="128" customFormat="1" ht="12.75" x14ac:dyDescent="0.2">
      <c r="A26" s="126" t="s">
        <v>180</v>
      </c>
      <c r="B26" s="127">
        <v>0</v>
      </c>
      <c r="C26" s="135">
        <v>0</v>
      </c>
      <c r="E26" s="33"/>
      <c r="F26" s="140"/>
      <c r="G26" s="140"/>
      <c r="H26" s="139"/>
    </row>
    <row r="27" spans="1:8" s="128" customFormat="1" ht="12.75" x14ac:dyDescent="0.2">
      <c r="A27" s="126" t="s">
        <v>100</v>
      </c>
      <c r="B27" s="127">
        <v>0</v>
      </c>
      <c r="C27" s="135">
        <v>0</v>
      </c>
      <c r="E27" s="33"/>
      <c r="F27" s="141"/>
      <c r="G27" s="141"/>
      <c r="H27" s="139"/>
    </row>
    <row r="28" spans="1:8" x14ac:dyDescent="0.25">
      <c r="A28" s="17" t="s">
        <v>144</v>
      </c>
      <c r="B28" s="28">
        <f>SUM(B7:B27)</f>
        <v>5013215.24</v>
      </c>
      <c r="C28" s="28">
        <f>SUM(C7:C27)</f>
        <v>4844071.4799999995</v>
      </c>
      <c r="E28" s="34"/>
      <c r="F28" s="47"/>
      <c r="G28" s="47"/>
    </row>
    <row r="29" spans="1:8" ht="15" x14ac:dyDescent="0.25">
      <c r="B29" s="18"/>
      <c r="C29" s="18"/>
    </row>
    <row r="30" spans="1:8" x14ac:dyDescent="0.25">
      <c r="A30" s="25" t="s">
        <v>110</v>
      </c>
      <c r="B30" s="26" t="s">
        <v>146</v>
      </c>
    </row>
    <row r="31" spans="1:8" s="128" customFormat="1" ht="12.75" x14ac:dyDescent="0.2">
      <c r="A31" s="126" t="s">
        <v>147</v>
      </c>
      <c r="B31" s="127">
        <f>SUM(B32:B40)</f>
        <v>955846.25</v>
      </c>
      <c r="E31" s="33"/>
      <c r="F31" s="138"/>
      <c r="G31" s="139"/>
      <c r="H31" s="139"/>
    </row>
    <row r="32" spans="1:8" s="128" customFormat="1" ht="12.75" x14ac:dyDescent="0.2">
      <c r="A32" s="129" t="s">
        <v>121</v>
      </c>
      <c r="B32" s="130">
        <v>141240</v>
      </c>
      <c r="E32" s="33"/>
      <c r="F32" s="46"/>
      <c r="G32" s="139"/>
      <c r="H32" s="139"/>
    </row>
    <row r="33" spans="1:8" s="128" customFormat="1" ht="12.75" x14ac:dyDescent="0.2">
      <c r="A33" s="129" t="s">
        <v>122</v>
      </c>
      <c r="B33" s="130">
        <v>130680</v>
      </c>
      <c r="E33" s="33"/>
      <c r="F33" s="36"/>
      <c r="G33" s="139"/>
      <c r="H33" s="139"/>
    </row>
    <row r="34" spans="1:8" s="128" customFormat="1" ht="25.5" x14ac:dyDescent="0.2">
      <c r="A34" s="129" t="s">
        <v>123</v>
      </c>
      <c r="B34" s="130">
        <v>138270</v>
      </c>
      <c r="E34" s="33"/>
      <c r="F34" s="33"/>
      <c r="G34" s="139"/>
      <c r="H34" s="139"/>
    </row>
    <row r="35" spans="1:8" s="128" customFormat="1" ht="25.5" x14ac:dyDescent="0.2">
      <c r="A35" s="129" t="s">
        <v>124</v>
      </c>
      <c r="B35" s="130">
        <v>17160</v>
      </c>
      <c r="E35" s="33"/>
      <c r="F35" s="33"/>
      <c r="G35" s="139"/>
      <c r="H35" s="139"/>
    </row>
    <row r="36" spans="1:8" s="128" customFormat="1" ht="12.75" x14ac:dyDescent="0.2">
      <c r="A36" s="129" t="s">
        <v>125</v>
      </c>
      <c r="B36" s="130">
        <v>5280</v>
      </c>
      <c r="E36" s="33"/>
      <c r="F36" s="36"/>
      <c r="G36" s="139"/>
      <c r="H36" s="139"/>
    </row>
    <row r="37" spans="1:8" s="128" customFormat="1" ht="12.75" x14ac:dyDescent="0.2">
      <c r="A37" s="129" t="s">
        <v>126</v>
      </c>
      <c r="B37" s="130">
        <v>15898.47</v>
      </c>
      <c r="E37" s="33"/>
      <c r="F37" s="36"/>
      <c r="G37" s="139"/>
      <c r="H37" s="139"/>
    </row>
    <row r="38" spans="1:8" s="128" customFormat="1" ht="12.75" x14ac:dyDescent="0.2">
      <c r="A38" s="129" t="s">
        <v>127</v>
      </c>
      <c r="B38" s="130">
        <v>491014.48</v>
      </c>
      <c r="E38" s="33"/>
      <c r="F38" s="36"/>
      <c r="G38" s="139"/>
      <c r="H38" s="139"/>
    </row>
    <row r="39" spans="1:8" s="128" customFormat="1" ht="12.75" x14ac:dyDescent="0.2">
      <c r="A39" s="129" t="s">
        <v>128</v>
      </c>
      <c r="B39" s="130">
        <v>0</v>
      </c>
      <c r="E39" s="33"/>
      <c r="F39" s="33"/>
      <c r="G39" s="139"/>
      <c r="H39" s="139"/>
    </row>
    <row r="40" spans="1:8" s="128" customFormat="1" ht="25.5" x14ac:dyDescent="0.2">
      <c r="A40" s="129" t="s">
        <v>131</v>
      </c>
      <c r="B40" s="130">
        <v>16303.3</v>
      </c>
      <c r="E40" s="33"/>
      <c r="F40" s="46"/>
      <c r="G40" s="139"/>
      <c r="H40" s="139"/>
    </row>
    <row r="41" spans="1:8" s="128" customFormat="1" ht="12.75" x14ac:dyDescent="0.2">
      <c r="A41" s="126" t="s">
        <v>148</v>
      </c>
      <c r="B41" s="127">
        <v>954291</v>
      </c>
      <c r="E41" s="33"/>
      <c r="F41" s="36"/>
      <c r="G41" s="139"/>
      <c r="H41" s="139"/>
    </row>
    <row r="42" spans="1:8" s="128" customFormat="1" ht="25.5" x14ac:dyDescent="0.2">
      <c r="A42" s="126" t="s">
        <v>101</v>
      </c>
      <c r="B42" s="127">
        <v>131340</v>
      </c>
      <c r="E42" s="33"/>
      <c r="F42" s="46"/>
      <c r="G42" s="139"/>
      <c r="H42" s="139"/>
    </row>
    <row r="43" spans="1:8" s="128" customFormat="1" ht="12.75" x14ac:dyDescent="0.2">
      <c r="A43" s="126" t="s">
        <v>130</v>
      </c>
      <c r="B43" s="127">
        <v>108570</v>
      </c>
      <c r="E43" s="33"/>
      <c r="F43" s="46"/>
      <c r="G43" s="139"/>
      <c r="H43" s="139"/>
    </row>
    <row r="44" spans="1:8" s="128" customFormat="1" ht="12.75" x14ac:dyDescent="0.2">
      <c r="A44" s="126" t="s">
        <v>336</v>
      </c>
      <c r="B44" s="127">
        <v>22440</v>
      </c>
      <c r="E44" s="33"/>
      <c r="F44" s="46"/>
      <c r="G44" s="139"/>
      <c r="H44" s="139"/>
    </row>
    <row r="45" spans="1:8" s="128" customFormat="1" ht="12.75" x14ac:dyDescent="0.2">
      <c r="A45" s="126" t="s">
        <v>337</v>
      </c>
      <c r="B45" s="127">
        <v>0</v>
      </c>
      <c r="E45" s="33"/>
      <c r="F45" s="33"/>
      <c r="G45" s="139"/>
      <c r="H45" s="139"/>
    </row>
    <row r="46" spans="1:8" s="128" customFormat="1" ht="12.75" x14ac:dyDescent="0.2">
      <c r="A46" s="126" t="s">
        <v>338</v>
      </c>
      <c r="B46" s="127">
        <v>178505.3</v>
      </c>
      <c r="E46" s="33"/>
      <c r="F46" s="36"/>
      <c r="G46" s="139"/>
      <c r="H46" s="139"/>
    </row>
    <row r="47" spans="1:8" s="128" customFormat="1" ht="12.75" x14ac:dyDescent="0.2">
      <c r="A47" s="126" t="s">
        <v>104</v>
      </c>
      <c r="B47" s="127">
        <v>16049.92</v>
      </c>
      <c r="E47" s="33"/>
      <c r="F47" s="36"/>
      <c r="G47" s="139"/>
      <c r="H47" s="139"/>
    </row>
    <row r="48" spans="1:8" s="128" customFormat="1" ht="12.75" x14ac:dyDescent="0.2">
      <c r="A48" s="126" t="s">
        <v>339</v>
      </c>
      <c r="B48" s="127">
        <v>234960</v>
      </c>
      <c r="E48" s="33"/>
      <c r="F48" s="46"/>
      <c r="G48" s="139"/>
      <c r="H48" s="139"/>
    </row>
    <row r="49" spans="1:8" s="128" customFormat="1" ht="12.75" x14ac:dyDescent="0.2">
      <c r="A49" s="126" t="s">
        <v>340</v>
      </c>
      <c r="B49" s="127">
        <v>0</v>
      </c>
      <c r="E49" s="33"/>
      <c r="F49" s="33"/>
      <c r="G49" s="139"/>
      <c r="H49" s="139"/>
    </row>
    <row r="50" spans="1:8" s="128" customFormat="1" ht="12.75" x14ac:dyDescent="0.2">
      <c r="A50" s="131" t="s">
        <v>341</v>
      </c>
      <c r="B50" s="127">
        <v>0</v>
      </c>
      <c r="E50" s="33"/>
      <c r="F50" s="33"/>
      <c r="G50" s="139"/>
      <c r="H50" s="139"/>
    </row>
    <row r="51" spans="1:8" s="128" customFormat="1" ht="12.75" x14ac:dyDescent="0.2">
      <c r="A51" s="126" t="s">
        <v>371</v>
      </c>
      <c r="B51" s="127">
        <v>94999.9</v>
      </c>
      <c r="E51" s="33"/>
      <c r="F51" s="33"/>
      <c r="G51" s="139"/>
      <c r="H51" s="139"/>
    </row>
    <row r="52" spans="1:8" s="128" customFormat="1" ht="12.75" x14ac:dyDescent="0.2">
      <c r="A52" s="131" t="s">
        <v>343</v>
      </c>
      <c r="B52" s="132">
        <v>0</v>
      </c>
      <c r="E52" s="33"/>
      <c r="F52" s="33"/>
      <c r="G52" s="139"/>
      <c r="H52" s="139"/>
    </row>
    <row r="53" spans="1:8" s="128" customFormat="1" ht="25.5" x14ac:dyDescent="0.2">
      <c r="A53" s="126" t="s">
        <v>346</v>
      </c>
      <c r="B53" s="127">
        <v>657527.71</v>
      </c>
      <c r="E53" s="33"/>
      <c r="F53" s="33"/>
      <c r="G53" s="139"/>
      <c r="H53" s="139"/>
    </row>
    <row r="54" spans="1:8" s="128" customFormat="1" ht="12.75" x14ac:dyDescent="0.25">
      <c r="A54" s="133" t="s">
        <v>134</v>
      </c>
      <c r="B54" s="130">
        <v>25833.599999999999</v>
      </c>
      <c r="E54" s="33"/>
      <c r="F54" s="33"/>
    </row>
    <row r="55" spans="1:8" s="128" customFormat="1" ht="12.75" x14ac:dyDescent="0.2">
      <c r="A55" s="133" t="s">
        <v>181</v>
      </c>
      <c r="B55" s="130">
        <v>44573.36</v>
      </c>
      <c r="F55" s="140"/>
      <c r="H55" s="139"/>
    </row>
    <row r="56" spans="1:8" s="128" customFormat="1" ht="12.75" x14ac:dyDescent="0.2">
      <c r="A56" s="126" t="s">
        <v>344</v>
      </c>
      <c r="B56" s="127">
        <v>2047156.63</v>
      </c>
      <c r="E56" s="33"/>
      <c r="F56" s="33"/>
      <c r="H56" s="139"/>
    </row>
    <row r="57" spans="1:8" s="128" customFormat="1" ht="12.75" x14ac:dyDescent="0.2">
      <c r="A57" s="133" t="s">
        <v>135</v>
      </c>
      <c r="B57" s="130">
        <v>53478.42</v>
      </c>
      <c r="F57" s="33"/>
      <c r="H57" s="139"/>
    </row>
    <row r="58" spans="1:8" s="128" customFormat="1" ht="12.75" x14ac:dyDescent="0.2">
      <c r="A58" s="126" t="s">
        <v>345</v>
      </c>
      <c r="B58" s="127">
        <v>47995.08</v>
      </c>
      <c r="E58" s="33"/>
      <c r="F58" s="33"/>
      <c r="G58" s="139"/>
      <c r="H58" s="139"/>
    </row>
    <row r="59" spans="1:8" s="128" customFormat="1" ht="12.75" x14ac:dyDescent="0.2">
      <c r="A59" s="131" t="s">
        <v>107</v>
      </c>
      <c r="B59" s="132">
        <v>0</v>
      </c>
      <c r="E59" s="33"/>
      <c r="F59" s="33"/>
      <c r="G59" s="139"/>
      <c r="H59" s="139"/>
    </row>
    <row r="60" spans="1:8" s="128" customFormat="1" ht="12.75" x14ac:dyDescent="0.2">
      <c r="A60" s="126" t="s">
        <v>108</v>
      </c>
      <c r="B60" s="127">
        <v>0</v>
      </c>
      <c r="E60" s="33"/>
      <c r="F60" s="33"/>
      <c r="H60" s="139"/>
    </row>
    <row r="61" spans="1:8" s="128" customFormat="1" ht="12.75" x14ac:dyDescent="0.2">
      <c r="A61" s="131" t="s">
        <v>109</v>
      </c>
      <c r="B61" s="127">
        <v>0</v>
      </c>
      <c r="E61" s="33"/>
      <c r="F61" s="141"/>
      <c r="G61" s="139"/>
      <c r="H61" s="139"/>
    </row>
    <row r="62" spans="1:8" s="128" customFormat="1" ht="25.5" x14ac:dyDescent="0.2">
      <c r="A62" s="126" t="s">
        <v>185</v>
      </c>
      <c r="B62" s="134">
        <v>0</v>
      </c>
      <c r="E62" s="33"/>
      <c r="F62" s="33"/>
      <c r="G62" s="139"/>
      <c r="H62" s="139"/>
    </row>
    <row r="63" spans="1:8" x14ac:dyDescent="0.25">
      <c r="A63" s="17" t="s">
        <v>149</v>
      </c>
      <c r="B63" s="27">
        <f>B31+B41+B42+B43+B46+B44+B45+B47+B49+B48+B51+B58+B53+B50+B56+B52+B59+B60+B61+B62</f>
        <v>5449681.7899999991</v>
      </c>
      <c r="E63" s="40"/>
      <c r="F63" s="48"/>
    </row>
    <row r="64" spans="1:8" ht="4.5" customHeight="1" x14ac:dyDescent="0.25">
      <c r="B64" s="2"/>
      <c r="E64" s="40"/>
      <c r="F64" s="48"/>
    </row>
    <row r="65" spans="1:2" x14ac:dyDescent="0.25">
      <c r="A65" s="17" t="s">
        <v>137</v>
      </c>
      <c r="B65" s="27">
        <f>C28-B63</f>
        <v>-605610.30999999959</v>
      </c>
    </row>
  </sheetData>
  <mergeCells count="4">
    <mergeCell ref="A1:C1"/>
    <mergeCell ref="A3:C3"/>
    <mergeCell ref="A5:A6"/>
    <mergeCell ref="B5:C5"/>
  </mergeCells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scale="80" orientation="portrait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zoomScaleNormal="100" workbookViewId="0">
      <pane ySplit="3" topLeftCell="A4" activePane="bottomLeft" state="frozen"/>
      <selection sqref="A1:C1"/>
      <selection pane="bottomLeft" sqref="A1:C1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155" t="s">
        <v>97</v>
      </c>
      <c r="B1" s="155"/>
      <c r="C1" s="155"/>
      <c r="D1" s="16"/>
      <c r="E1" s="21"/>
      <c r="F1" s="21"/>
    </row>
    <row r="2" spans="1:8" ht="6.75" customHeight="1" thickBot="1" x14ac:dyDescent="0.3"/>
    <row r="3" spans="1:8" ht="24.75" customHeight="1" thickBot="1" x14ac:dyDescent="0.3">
      <c r="A3" s="159" t="s">
        <v>77</v>
      </c>
      <c r="B3" s="159"/>
      <c r="C3" s="159"/>
      <c r="D3" s="23"/>
      <c r="E3" s="1" t="s">
        <v>91</v>
      </c>
      <c r="F3" s="20"/>
    </row>
    <row r="4" spans="1:8" ht="6" customHeight="1" x14ac:dyDescent="0.25"/>
    <row r="5" spans="1:8" x14ac:dyDescent="0.25">
      <c r="A5" s="153" t="s">
        <v>110</v>
      </c>
      <c r="B5" s="157" t="s">
        <v>145</v>
      </c>
      <c r="C5" s="158"/>
      <c r="E5" s="5"/>
      <c r="F5" s="6"/>
    </row>
    <row r="6" spans="1:8" x14ac:dyDescent="0.25">
      <c r="A6" s="154"/>
      <c r="B6" s="25" t="s">
        <v>98</v>
      </c>
      <c r="C6" s="25" t="s">
        <v>99</v>
      </c>
      <c r="E6" s="5"/>
      <c r="F6" s="6"/>
    </row>
    <row r="7" spans="1:8" s="128" customFormat="1" ht="12.75" x14ac:dyDescent="0.2">
      <c r="A7" s="126" t="s">
        <v>139</v>
      </c>
      <c r="B7" s="127">
        <v>1186779.1000000001</v>
      </c>
      <c r="C7" s="135">
        <v>1146558.27</v>
      </c>
      <c r="E7" s="33"/>
      <c r="F7" s="36"/>
      <c r="G7" s="36"/>
      <c r="H7" s="139"/>
    </row>
    <row r="8" spans="1:8" s="128" customFormat="1" ht="25.5" x14ac:dyDescent="0.2">
      <c r="A8" s="126" t="s">
        <v>113</v>
      </c>
      <c r="B8" s="127">
        <v>93475.97</v>
      </c>
      <c r="C8" s="135">
        <v>87344.16</v>
      </c>
      <c r="E8" s="33"/>
      <c r="F8" s="33"/>
      <c r="G8" s="33"/>
      <c r="H8" s="139"/>
    </row>
    <row r="9" spans="1:8" s="128" customFormat="1" ht="12.75" x14ac:dyDescent="0.25">
      <c r="A9" s="126" t="s">
        <v>140</v>
      </c>
      <c r="B9" s="135">
        <v>579406.6</v>
      </c>
      <c r="C9" s="135">
        <v>560949.81999999995</v>
      </c>
      <c r="E9" s="33"/>
      <c r="F9" s="36"/>
      <c r="G9" s="36"/>
    </row>
    <row r="10" spans="1:8" s="128" customFormat="1" ht="25.5" x14ac:dyDescent="0.2">
      <c r="A10" s="126" t="s">
        <v>129</v>
      </c>
      <c r="B10" s="127">
        <v>182441.56</v>
      </c>
      <c r="C10" s="135">
        <v>175994.86</v>
      </c>
      <c r="E10" s="33"/>
      <c r="F10" s="36"/>
      <c r="G10" s="36"/>
      <c r="H10" s="139"/>
    </row>
    <row r="11" spans="1:8" s="128" customFormat="1" ht="12.75" x14ac:dyDescent="0.2">
      <c r="A11" s="126" t="s">
        <v>111</v>
      </c>
      <c r="B11" s="127">
        <v>150812.13</v>
      </c>
      <c r="C11" s="135">
        <v>145524.37</v>
      </c>
      <c r="E11" s="33"/>
      <c r="F11" s="36"/>
      <c r="G11" s="36"/>
      <c r="H11" s="139"/>
    </row>
    <row r="12" spans="1:8" s="128" customFormat="1" ht="12.75" x14ac:dyDescent="0.2">
      <c r="A12" s="126" t="s">
        <v>102</v>
      </c>
      <c r="B12" s="127">
        <v>31170.45</v>
      </c>
      <c r="C12" s="135">
        <v>30222.61</v>
      </c>
      <c r="E12" s="33"/>
      <c r="F12" s="36"/>
      <c r="G12" s="36"/>
      <c r="H12" s="139"/>
    </row>
    <row r="13" spans="1:8" s="128" customFormat="1" ht="12.75" x14ac:dyDescent="0.2">
      <c r="A13" s="126" t="s">
        <v>103</v>
      </c>
      <c r="B13" s="127">
        <v>0</v>
      </c>
      <c r="C13" s="135">
        <v>197.75</v>
      </c>
      <c r="E13" s="33"/>
      <c r="F13" s="33"/>
      <c r="G13" s="33"/>
      <c r="H13" s="139"/>
    </row>
    <row r="14" spans="1:8" s="128" customFormat="1" ht="12.75" x14ac:dyDescent="0.2">
      <c r="A14" s="126" t="s">
        <v>112</v>
      </c>
      <c r="B14" s="127">
        <v>258324</v>
      </c>
      <c r="C14" s="135">
        <v>241981.02</v>
      </c>
      <c r="E14" s="33"/>
      <c r="F14" s="36"/>
      <c r="G14" s="36"/>
      <c r="H14" s="139"/>
    </row>
    <row r="15" spans="1:8" s="128" customFormat="1" ht="12.75" x14ac:dyDescent="0.25">
      <c r="A15" s="126" t="s">
        <v>141</v>
      </c>
      <c r="B15" s="135">
        <v>3600</v>
      </c>
      <c r="C15" s="135">
        <v>3600</v>
      </c>
      <c r="E15" s="33"/>
      <c r="F15" s="36"/>
      <c r="G15" s="36"/>
    </row>
    <row r="16" spans="1:8" s="128" customFormat="1" ht="12.75" x14ac:dyDescent="0.25">
      <c r="A16" s="126" t="s">
        <v>114</v>
      </c>
      <c r="B16" s="135">
        <v>326380.42</v>
      </c>
      <c r="C16" s="135">
        <v>312323.03000000003</v>
      </c>
      <c r="E16" s="33"/>
      <c r="F16" s="36"/>
      <c r="G16" s="36"/>
    </row>
    <row r="17" spans="1:8" s="128" customFormat="1" ht="12.75" x14ac:dyDescent="0.25">
      <c r="A17" s="126" t="s">
        <v>142</v>
      </c>
      <c r="B17" s="135">
        <v>0</v>
      </c>
      <c r="C17" s="135">
        <v>0</v>
      </c>
      <c r="E17" s="33"/>
      <c r="F17" s="46"/>
      <c r="G17" s="46"/>
    </row>
    <row r="18" spans="1:8" s="128" customFormat="1" ht="12.75" x14ac:dyDescent="0.2">
      <c r="A18" s="126" t="s">
        <v>115</v>
      </c>
      <c r="B18" s="127">
        <v>0</v>
      </c>
      <c r="C18" s="135">
        <v>0</v>
      </c>
      <c r="E18" s="33"/>
      <c r="F18" s="33"/>
      <c r="G18" s="33"/>
      <c r="H18" s="139"/>
    </row>
    <row r="19" spans="1:8" s="128" customFormat="1" ht="12.75" x14ac:dyDescent="0.25">
      <c r="A19" s="126" t="s">
        <v>372</v>
      </c>
      <c r="B19" s="135">
        <v>177077.64</v>
      </c>
      <c r="C19" s="135">
        <v>173066.15</v>
      </c>
      <c r="E19" s="33"/>
      <c r="F19" s="36"/>
      <c r="G19" s="36"/>
    </row>
    <row r="20" spans="1:8" s="128" customFormat="1" ht="12.75" x14ac:dyDescent="0.25">
      <c r="A20" s="126" t="s">
        <v>143</v>
      </c>
      <c r="B20" s="127">
        <v>0</v>
      </c>
      <c r="C20" s="135">
        <v>0</v>
      </c>
      <c r="E20" s="33"/>
      <c r="F20" s="33"/>
      <c r="G20" s="33"/>
    </row>
    <row r="21" spans="1:8" s="128" customFormat="1" ht="25.5" x14ac:dyDescent="0.25">
      <c r="A21" s="126" t="s">
        <v>116</v>
      </c>
      <c r="B21" s="127">
        <v>2151893.81</v>
      </c>
      <c r="C21" s="135">
        <v>2070616.02</v>
      </c>
      <c r="E21" s="33"/>
      <c r="F21" s="33"/>
      <c r="G21" s="33"/>
    </row>
    <row r="22" spans="1:8" s="128" customFormat="1" ht="25.5" x14ac:dyDescent="0.25">
      <c r="A22" s="126" t="s">
        <v>117</v>
      </c>
      <c r="B22" s="127">
        <v>3945530.24</v>
      </c>
      <c r="C22" s="135">
        <v>3754246.65</v>
      </c>
      <c r="E22" s="33"/>
      <c r="F22" s="33"/>
      <c r="G22" s="33"/>
    </row>
    <row r="23" spans="1:8" s="128" customFormat="1" ht="12.75" x14ac:dyDescent="0.25">
      <c r="A23" s="126" t="s">
        <v>118</v>
      </c>
      <c r="B23" s="135">
        <v>55924.12</v>
      </c>
      <c r="C23" s="135">
        <v>54151.23</v>
      </c>
      <c r="E23" s="33"/>
      <c r="F23" s="46"/>
      <c r="G23" s="46"/>
    </row>
    <row r="24" spans="1:8" s="128" customFormat="1" ht="12.75" x14ac:dyDescent="0.2">
      <c r="A24" s="126" t="s">
        <v>119</v>
      </c>
      <c r="B24" s="127">
        <v>0</v>
      </c>
      <c r="C24" s="135">
        <v>0</v>
      </c>
      <c r="E24" s="33"/>
      <c r="F24" s="46"/>
      <c r="G24" s="46"/>
      <c r="H24" s="139"/>
    </row>
    <row r="25" spans="1:8" s="128" customFormat="1" ht="12.75" x14ac:dyDescent="0.25">
      <c r="A25" s="126" t="s">
        <v>120</v>
      </c>
      <c r="B25" s="135">
        <v>68265.06</v>
      </c>
      <c r="C25" s="135">
        <v>68265.06</v>
      </c>
      <c r="E25" s="33"/>
      <c r="F25" s="33"/>
      <c r="G25" s="46"/>
    </row>
    <row r="26" spans="1:8" s="128" customFormat="1" ht="12.75" x14ac:dyDescent="0.2">
      <c r="A26" s="126" t="s">
        <v>180</v>
      </c>
      <c r="B26" s="127">
        <v>52597.38</v>
      </c>
      <c r="C26" s="135">
        <v>9386.0400000000009</v>
      </c>
      <c r="E26" s="33"/>
      <c r="F26" s="140"/>
      <c r="G26" s="140"/>
      <c r="H26" s="139"/>
    </row>
    <row r="27" spans="1:8" s="128" customFormat="1" ht="12.75" x14ac:dyDescent="0.2">
      <c r="A27" s="126" t="s">
        <v>100</v>
      </c>
      <c r="B27" s="127">
        <v>0</v>
      </c>
      <c r="C27" s="135">
        <v>0</v>
      </c>
      <c r="E27" s="33"/>
      <c r="F27" s="141"/>
      <c r="G27" s="141"/>
      <c r="H27" s="139"/>
    </row>
    <row r="28" spans="1:8" x14ac:dyDescent="0.25">
      <c r="A28" s="17" t="s">
        <v>144</v>
      </c>
      <c r="B28" s="28">
        <f>SUM(B7:B27)</f>
        <v>9263678.4800000004</v>
      </c>
      <c r="C28" s="28">
        <f>SUM(C7:C27)</f>
        <v>8834427.0399999991</v>
      </c>
      <c r="E28" s="34"/>
      <c r="F28" s="47"/>
      <c r="G28" s="47"/>
    </row>
    <row r="29" spans="1:8" ht="15" x14ac:dyDescent="0.25">
      <c r="B29" s="18"/>
      <c r="C29" s="18"/>
    </row>
    <row r="30" spans="1:8" x14ac:dyDescent="0.25">
      <c r="A30" s="25" t="s">
        <v>110</v>
      </c>
      <c r="B30" s="26" t="s">
        <v>146</v>
      </c>
    </row>
    <row r="31" spans="1:8" s="128" customFormat="1" ht="12.75" x14ac:dyDescent="0.2">
      <c r="A31" s="126" t="s">
        <v>147</v>
      </c>
      <c r="B31" s="127">
        <f>SUM(B32:B40)</f>
        <v>1410686.0199999998</v>
      </c>
      <c r="E31" s="33"/>
      <c r="F31" s="138"/>
      <c r="G31" s="139"/>
      <c r="H31" s="139"/>
    </row>
    <row r="32" spans="1:8" s="128" customFormat="1" ht="12.75" x14ac:dyDescent="0.2">
      <c r="A32" s="129" t="s">
        <v>121</v>
      </c>
      <c r="B32" s="130">
        <v>194654.4</v>
      </c>
      <c r="E32" s="33"/>
      <c r="F32" s="46"/>
      <c r="G32" s="139"/>
      <c r="H32" s="139"/>
    </row>
    <row r="33" spans="1:8" s="128" customFormat="1" ht="12.75" x14ac:dyDescent="0.2">
      <c r="A33" s="129" t="s">
        <v>122</v>
      </c>
      <c r="B33" s="130">
        <v>180100.8</v>
      </c>
      <c r="E33" s="33"/>
      <c r="F33" s="36"/>
      <c r="G33" s="139"/>
      <c r="H33" s="139"/>
    </row>
    <row r="34" spans="1:8" s="128" customFormat="1" ht="25.5" x14ac:dyDescent="0.2">
      <c r="A34" s="129" t="s">
        <v>123</v>
      </c>
      <c r="B34" s="130">
        <v>190561.2</v>
      </c>
      <c r="E34" s="33"/>
      <c r="F34" s="33"/>
      <c r="G34" s="139"/>
      <c r="H34" s="139"/>
    </row>
    <row r="35" spans="1:8" s="128" customFormat="1" ht="25.5" x14ac:dyDescent="0.2">
      <c r="A35" s="129" t="s">
        <v>124</v>
      </c>
      <c r="B35" s="130">
        <v>23649.599999999999</v>
      </c>
      <c r="E35" s="33"/>
      <c r="F35" s="33"/>
      <c r="G35" s="139"/>
      <c r="H35" s="139"/>
    </row>
    <row r="36" spans="1:8" s="128" customFormat="1" ht="12.75" x14ac:dyDescent="0.2">
      <c r="A36" s="129" t="s">
        <v>125</v>
      </c>
      <c r="B36" s="130">
        <v>7276.8</v>
      </c>
      <c r="E36" s="33"/>
      <c r="F36" s="36"/>
      <c r="G36" s="139"/>
      <c r="H36" s="139"/>
    </row>
    <row r="37" spans="1:8" s="128" customFormat="1" ht="12.75" x14ac:dyDescent="0.2">
      <c r="A37" s="129" t="s">
        <v>126</v>
      </c>
      <c r="B37" s="130">
        <v>22712.1</v>
      </c>
      <c r="E37" s="33"/>
      <c r="F37" s="36"/>
      <c r="G37" s="139"/>
      <c r="H37" s="139"/>
    </row>
    <row r="38" spans="1:8" s="128" customFormat="1" ht="12.75" x14ac:dyDescent="0.2">
      <c r="A38" s="129" t="s">
        <v>127</v>
      </c>
      <c r="B38" s="130">
        <v>767559.61</v>
      </c>
      <c r="E38" s="33"/>
      <c r="F38" s="36"/>
      <c r="G38" s="139"/>
      <c r="H38" s="139"/>
    </row>
    <row r="39" spans="1:8" s="128" customFormat="1" ht="12.75" x14ac:dyDescent="0.2">
      <c r="A39" s="129" t="s">
        <v>128</v>
      </c>
      <c r="B39" s="130">
        <v>0</v>
      </c>
      <c r="E39" s="33"/>
      <c r="F39" s="33"/>
      <c r="G39" s="139"/>
      <c r="H39" s="139"/>
    </row>
    <row r="40" spans="1:8" s="128" customFormat="1" ht="25.5" x14ac:dyDescent="0.2">
      <c r="A40" s="129" t="s">
        <v>131</v>
      </c>
      <c r="B40" s="130">
        <v>24171.51</v>
      </c>
      <c r="E40" s="33"/>
      <c r="F40" s="46"/>
      <c r="G40" s="139"/>
      <c r="H40" s="139"/>
    </row>
    <row r="41" spans="1:8" s="128" customFormat="1" ht="12.75" x14ac:dyDescent="0.2">
      <c r="A41" s="126" t="s">
        <v>148</v>
      </c>
      <c r="B41" s="127">
        <v>221792</v>
      </c>
      <c r="E41" s="33"/>
      <c r="F41" s="36"/>
      <c r="G41" s="139"/>
      <c r="H41" s="139"/>
    </row>
    <row r="42" spans="1:8" s="128" customFormat="1" ht="25.5" x14ac:dyDescent="0.2">
      <c r="A42" s="126" t="s">
        <v>101</v>
      </c>
      <c r="B42" s="127">
        <v>181010.4</v>
      </c>
      <c r="E42" s="33"/>
      <c r="F42" s="46"/>
      <c r="G42" s="139"/>
      <c r="H42" s="139"/>
    </row>
    <row r="43" spans="1:8" s="128" customFormat="1" ht="12.75" x14ac:dyDescent="0.2">
      <c r="A43" s="126" t="s">
        <v>130</v>
      </c>
      <c r="B43" s="127">
        <v>149629.20000000001</v>
      </c>
      <c r="E43" s="33"/>
      <c r="F43" s="46"/>
      <c r="G43" s="139"/>
      <c r="H43" s="139"/>
    </row>
    <row r="44" spans="1:8" s="128" customFormat="1" ht="12.75" x14ac:dyDescent="0.2">
      <c r="A44" s="126" t="s">
        <v>336</v>
      </c>
      <c r="B44" s="127">
        <v>30926.400000000001</v>
      </c>
      <c r="E44" s="33"/>
      <c r="F44" s="46"/>
      <c r="G44" s="139"/>
      <c r="H44" s="139"/>
    </row>
    <row r="45" spans="1:8" s="128" customFormat="1" ht="12.75" x14ac:dyDescent="0.2">
      <c r="A45" s="126" t="s">
        <v>337</v>
      </c>
      <c r="B45" s="127">
        <v>0</v>
      </c>
      <c r="E45" s="33"/>
      <c r="F45" s="33"/>
      <c r="G45" s="139"/>
      <c r="H45" s="139"/>
    </row>
    <row r="46" spans="1:8" s="128" customFormat="1" ht="12.75" x14ac:dyDescent="0.2">
      <c r="A46" s="126" t="s">
        <v>338</v>
      </c>
      <c r="B46" s="127">
        <v>237148.46</v>
      </c>
      <c r="E46" s="33"/>
      <c r="F46" s="36"/>
      <c r="G46" s="139"/>
      <c r="H46" s="139"/>
    </row>
    <row r="47" spans="1:8" s="128" customFormat="1" ht="12.75" x14ac:dyDescent="0.2">
      <c r="A47" s="126" t="s">
        <v>104</v>
      </c>
      <c r="B47" s="127">
        <v>16049.92</v>
      </c>
      <c r="E47" s="33"/>
      <c r="F47" s="36"/>
      <c r="G47" s="139"/>
      <c r="H47" s="139"/>
    </row>
    <row r="48" spans="1:8" s="128" customFormat="1" ht="12.75" x14ac:dyDescent="0.2">
      <c r="A48" s="126" t="s">
        <v>339</v>
      </c>
      <c r="B48" s="127">
        <v>323817.59999999998</v>
      </c>
      <c r="E48" s="33"/>
      <c r="F48" s="46"/>
      <c r="G48" s="139"/>
      <c r="H48" s="139"/>
    </row>
    <row r="49" spans="1:8" s="128" customFormat="1" ht="12.75" x14ac:dyDescent="0.2">
      <c r="A49" s="126" t="s">
        <v>340</v>
      </c>
      <c r="B49" s="127">
        <v>0</v>
      </c>
      <c r="E49" s="33"/>
      <c r="F49" s="33"/>
      <c r="G49" s="139"/>
      <c r="H49" s="139"/>
    </row>
    <row r="50" spans="1:8" s="128" customFormat="1" ht="12.75" x14ac:dyDescent="0.2">
      <c r="A50" s="131" t="s">
        <v>341</v>
      </c>
      <c r="B50" s="127">
        <v>0</v>
      </c>
      <c r="E50" s="33"/>
      <c r="F50" s="33"/>
      <c r="G50" s="139"/>
      <c r="H50" s="139"/>
    </row>
    <row r="51" spans="1:8" s="128" customFormat="1" ht="12.75" x14ac:dyDescent="0.2">
      <c r="A51" s="126" t="s">
        <v>371</v>
      </c>
      <c r="B51" s="127">
        <v>183185.66</v>
      </c>
      <c r="E51" s="33"/>
      <c r="F51" s="33"/>
      <c r="G51" s="139"/>
      <c r="H51" s="139"/>
    </row>
    <row r="52" spans="1:8" s="128" customFormat="1" ht="12.75" x14ac:dyDescent="0.2">
      <c r="A52" s="131" t="s">
        <v>343</v>
      </c>
      <c r="B52" s="132">
        <v>0</v>
      </c>
      <c r="E52" s="33"/>
      <c r="F52" s="33"/>
      <c r="G52" s="139"/>
      <c r="H52" s="139"/>
    </row>
    <row r="53" spans="1:8" s="128" customFormat="1" ht="25.5" x14ac:dyDescent="0.2">
      <c r="A53" s="126" t="s">
        <v>346</v>
      </c>
      <c r="B53" s="127">
        <v>1510452.47</v>
      </c>
      <c r="E53" s="33"/>
      <c r="F53" s="33"/>
      <c r="G53" s="139"/>
      <c r="H53" s="139"/>
    </row>
    <row r="54" spans="1:8" s="128" customFormat="1" ht="12.75" x14ac:dyDescent="0.25">
      <c r="A54" s="133" t="s">
        <v>134</v>
      </c>
      <c r="B54" s="130">
        <v>19579.38</v>
      </c>
      <c r="E54" s="33"/>
      <c r="F54" s="33"/>
    </row>
    <row r="55" spans="1:8" s="128" customFormat="1" ht="12.75" x14ac:dyDescent="0.2">
      <c r="A55" s="133" t="s">
        <v>181</v>
      </c>
      <c r="B55" s="130">
        <v>33331.94</v>
      </c>
      <c r="F55" s="140"/>
      <c r="H55" s="139"/>
    </row>
    <row r="56" spans="1:8" s="128" customFormat="1" ht="12.75" x14ac:dyDescent="0.2">
      <c r="A56" s="126" t="s">
        <v>344</v>
      </c>
      <c r="B56" s="127">
        <v>2872006.61</v>
      </c>
      <c r="E56" s="33"/>
      <c r="F56" s="33"/>
      <c r="H56" s="139"/>
    </row>
    <row r="57" spans="1:8" s="128" customFormat="1" ht="12.75" x14ac:dyDescent="0.2">
      <c r="A57" s="133" t="s">
        <v>135</v>
      </c>
      <c r="B57" s="130">
        <v>40564.65</v>
      </c>
      <c r="F57" s="33"/>
      <c r="H57" s="139"/>
    </row>
    <row r="58" spans="1:8" s="128" customFormat="1" ht="12.75" x14ac:dyDescent="0.2">
      <c r="A58" s="126" t="s">
        <v>345</v>
      </c>
      <c r="B58" s="127">
        <v>38007.96</v>
      </c>
      <c r="E58" s="33"/>
      <c r="F58" s="33"/>
      <c r="G58" s="139"/>
      <c r="H58" s="139"/>
    </row>
    <row r="59" spans="1:8" s="128" customFormat="1" ht="12.75" x14ac:dyDescent="0.2">
      <c r="A59" s="131" t="s">
        <v>107</v>
      </c>
      <c r="B59" s="132">
        <v>0</v>
      </c>
      <c r="E59" s="33"/>
      <c r="F59" s="33"/>
      <c r="G59" s="139"/>
      <c r="H59" s="139"/>
    </row>
    <row r="60" spans="1:8" s="128" customFormat="1" ht="12.75" x14ac:dyDescent="0.2">
      <c r="A60" s="126" t="s">
        <v>108</v>
      </c>
      <c r="B60" s="127">
        <v>157180.97</v>
      </c>
      <c r="E60" s="33"/>
      <c r="F60" s="36"/>
      <c r="H60" s="139"/>
    </row>
    <row r="61" spans="1:8" s="128" customFormat="1" ht="12.75" x14ac:dyDescent="0.2">
      <c r="A61" s="131" t="s">
        <v>109</v>
      </c>
      <c r="B61" s="127">
        <v>0</v>
      </c>
      <c r="E61" s="33"/>
      <c r="F61" s="141"/>
      <c r="G61" s="139"/>
      <c r="H61" s="139"/>
    </row>
    <row r="62" spans="1:8" s="128" customFormat="1" ht="25.5" x14ac:dyDescent="0.2">
      <c r="A62" s="126" t="s">
        <v>185</v>
      </c>
      <c r="B62" s="134">
        <v>0</v>
      </c>
      <c r="E62" s="33"/>
      <c r="F62" s="33"/>
      <c r="G62" s="139"/>
      <c r="H62" s="139"/>
    </row>
    <row r="63" spans="1:8" x14ac:dyDescent="0.25">
      <c r="A63" s="17" t="s">
        <v>149</v>
      </c>
      <c r="B63" s="27">
        <f>B31+B41+B42+B43+B46+B44+B45+B47+B49+B48+B51+B58+B53+B50+B56+B52+B59+B60+B61+B62</f>
        <v>7331893.669999999</v>
      </c>
      <c r="E63" s="40"/>
      <c r="F63" s="48"/>
    </row>
    <row r="64" spans="1:8" ht="4.5" customHeight="1" x14ac:dyDescent="0.25">
      <c r="B64" s="2"/>
      <c r="E64" s="40"/>
      <c r="F64" s="48"/>
    </row>
    <row r="65" spans="1:2" x14ac:dyDescent="0.25">
      <c r="A65" s="17" t="s">
        <v>137</v>
      </c>
      <c r="B65" s="27">
        <f>C28-B63</f>
        <v>1502533.37</v>
      </c>
    </row>
  </sheetData>
  <mergeCells count="4">
    <mergeCell ref="A1:C1"/>
    <mergeCell ref="A3:C3"/>
    <mergeCell ref="A5:A6"/>
    <mergeCell ref="B5:C5"/>
  </mergeCells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scale="80"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zoomScaleNormal="100" workbookViewId="0">
      <pane ySplit="3" topLeftCell="A4" activePane="bottomLeft" state="frozen"/>
      <selection sqref="A1:C1"/>
      <selection pane="bottomLeft" sqref="A1:C1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155" t="s">
        <v>97</v>
      </c>
      <c r="B1" s="155"/>
      <c r="C1" s="155"/>
      <c r="D1" s="16"/>
      <c r="E1" s="21"/>
      <c r="F1" s="21"/>
    </row>
    <row r="2" spans="1:8" ht="6.75" customHeight="1" thickBot="1" x14ac:dyDescent="0.3"/>
    <row r="3" spans="1:8" ht="24.75" customHeight="1" thickBot="1" x14ac:dyDescent="0.3">
      <c r="A3" s="159" t="s">
        <v>78</v>
      </c>
      <c r="B3" s="159"/>
      <c r="C3" s="159"/>
      <c r="D3" s="23"/>
      <c r="E3" s="1" t="s">
        <v>91</v>
      </c>
      <c r="F3" s="20"/>
    </row>
    <row r="4" spans="1:8" ht="6" customHeight="1" x14ac:dyDescent="0.25"/>
    <row r="5" spans="1:8" x14ac:dyDescent="0.25">
      <c r="A5" s="153" t="s">
        <v>110</v>
      </c>
      <c r="B5" s="157" t="s">
        <v>145</v>
      </c>
      <c r="C5" s="158"/>
      <c r="E5" s="5"/>
      <c r="F5" s="6"/>
    </row>
    <row r="6" spans="1:8" x14ac:dyDescent="0.25">
      <c r="A6" s="154"/>
      <c r="B6" s="25" t="s">
        <v>98</v>
      </c>
      <c r="C6" s="25" t="s">
        <v>99</v>
      </c>
      <c r="E6" s="5"/>
      <c r="F6" s="6"/>
    </row>
    <row r="7" spans="1:8" s="128" customFormat="1" ht="12.75" x14ac:dyDescent="0.2">
      <c r="A7" s="126" t="s">
        <v>139</v>
      </c>
      <c r="B7" s="127">
        <v>5427379.5899999999</v>
      </c>
      <c r="C7" s="135">
        <f>5475110.23+77</f>
        <v>5475187.2300000004</v>
      </c>
      <c r="E7" s="33"/>
      <c r="F7" s="36"/>
      <c r="G7" s="36"/>
      <c r="H7" s="139"/>
    </row>
    <row r="8" spans="1:8" s="128" customFormat="1" ht="25.5" x14ac:dyDescent="0.2">
      <c r="A8" s="126" t="s">
        <v>113</v>
      </c>
      <c r="B8" s="127">
        <v>925022.05</v>
      </c>
      <c r="C8" s="135">
        <v>904646.47</v>
      </c>
      <c r="E8" s="33"/>
      <c r="F8" s="33"/>
      <c r="G8" s="33"/>
      <c r="H8" s="139"/>
    </row>
    <row r="9" spans="1:8" s="128" customFormat="1" ht="12.75" x14ac:dyDescent="0.25">
      <c r="A9" s="126" t="s">
        <v>140</v>
      </c>
      <c r="B9" s="135">
        <v>2649753.69</v>
      </c>
      <c r="C9" s="135">
        <v>2681752.5499999998</v>
      </c>
      <c r="E9" s="33"/>
      <c r="F9" s="36"/>
      <c r="G9" s="36"/>
    </row>
    <row r="10" spans="1:8" s="128" customFormat="1" ht="25.5" x14ac:dyDescent="0.2">
      <c r="A10" s="126" t="s">
        <v>129</v>
      </c>
      <c r="B10" s="127">
        <v>834335.97</v>
      </c>
      <c r="C10" s="135">
        <v>840413.14</v>
      </c>
      <c r="E10" s="33"/>
      <c r="F10" s="36"/>
      <c r="G10" s="36"/>
      <c r="H10" s="139"/>
    </row>
    <row r="11" spans="1:8" s="128" customFormat="1" ht="12.75" x14ac:dyDescent="0.2">
      <c r="A11" s="126" t="s">
        <v>111</v>
      </c>
      <c r="B11" s="127">
        <v>688926.15</v>
      </c>
      <c r="C11" s="135">
        <v>694167.98</v>
      </c>
      <c r="E11" s="33"/>
      <c r="F11" s="36"/>
      <c r="G11" s="36"/>
      <c r="H11" s="139"/>
    </row>
    <row r="12" spans="1:8" s="128" customFormat="1" ht="12.75" x14ac:dyDescent="0.2">
      <c r="A12" s="126" t="s">
        <v>102</v>
      </c>
      <c r="B12" s="127">
        <v>104243.44</v>
      </c>
      <c r="C12" s="135">
        <v>105681.17</v>
      </c>
      <c r="E12" s="33"/>
      <c r="F12" s="36"/>
      <c r="G12" s="36"/>
      <c r="H12" s="139"/>
    </row>
    <row r="13" spans="1:8" s="128" customFormat="1" ht="12.75" x14ac:dyDescent="0.2">
      <c r="A13" s="126" t="s">
        <v>103</v>
      </c>
      <c r="B13" s="127">
        <v>0</v>
      </c>
      <c r="C13" s="135">
        <v>2531.59</v>
      </c>
      <c r="E13" s="33"/>
      <c r="F13" s="33"/>
      <c r="G13" s="36"/>
      <c r="H13" s="139"/>
    </row>
    <row r="14" spans="1:8" s="128" customFormat="1" ht="12.75" x14ac:dyDescent="0.2">
      <c r="A14" s="126" t="s">
        <v>112</v>
      </c>
      <c r="B14" s="127">
        <v>1244487.99</v>
      </c>
      <c r="C14" s="135">
        <v>1232809.8899999999</v>
      </c>
      <c r="E14" s="33"/>
      <c r="F14" s="36"/>
      <c r="G14" s="36"/>
      <c r="H14" s="139"/>
    </row>
    <row r="15" spans="1:8" s="128" customFormat="1" ht="12.75" x14ac:dyDescent="0.25">
      <c r="A15" s="126" t="s">
        <v>141</v>
      </c>
      <c r="B15" s="135">
        <v>127680</v>
      </c>
      <c r="C15" s="135">
        <v>164640</v>
      </c>
      <c r="E15" s="33"/>
      <c r="F15" s="36"/>
      <c r="G15" s="36"/>
    </row>
    <row r="16" spans="1:8" s="128" customFormat="1" ht="12.75" x14ac:dyDescent="0.25">
      <c r="A16" s="126" t="s">
        <v>114</v>
      </c>
      <c r="B16" s="135">
        <v>1492586.63</v>
      </c>
      <c r="C16" s="135">
        <v>1486153.86</v>
      </c>
      <c r="E16" s="33"/>
      <c r="F16" s="36"/>
      <c r="G16" s="36"/>
    </row>
    <row r="17" spans="1:8" s="128" customFormat="1" ht="12.75" x14ac:dyDescent="0.25">
      <c r="A17" s="126" t="s">
        <v>142</v>
      </c>
      <c r="B17" s="135">
        <v>0</v>
      </c>
      <c r="C17" s="135">
        <v>0</v>
      </c>
      <c r="E17" s="33"/>
      <c r="F17" s="46"/>
      <c r="G17" s="46"/>
    </row>
    <row r="18" spans="1:8" s="128" customFormat="1" ht="12.75" x14ac:dyDescent="0.2">
      <c r="A18" s="126" t="s">
        <v>115</v>
      </c>
      <c r="B18" s="127">
        <v>0</v>
      </c>
      <c r="C18" s="135">
        <v>0</v>
      </c>
      <c r="E18" s="33"/>
      <c r="F18" s="33"/>
      <c r="G18" s="33"/>
      <c r="H18" s="139"/>
    </row>
    <row r="19" spans="1:8" s="128" customFormat="1" ht="12.75" x14ac:dyDescent="0.25">
      <c r="A19" s="126" t="s">
        <v>372</v>
      </c>
      <c r="B19" s="135">
        <v>617864.61</v>
      </c>
      <c r="C19" s="135">
        <v>623600.24</v>
      </c>
      <c r="E19" s="33"/>
      <c r="F19" s="36"/>
      <c r="G19" s="36"/>
    </row>
    <row r="20" spans="1:8" s="128" customFormat="1" ht="12.75" x14ac:dyDescent="0.25">
      <c r="A20" s="126" t="s">
        <v>143</v>
      </c>
      <c r="B20" s="127">
        <v>0</v>
      </c>
      <c r="C20" s="135">
        <v>126.88</v>
      </c>
      <c r="E20" s="33"/>
      <c r="F20" s="33"/>
      <c r="G20" s="33"/>
    </row>
    <row r="21" spans="1:8" s="128" customFormat="1" ht="25.5" x14ac:dyDescent="0.25">
      <c r="A21" s="126" t="s">
        <v>116</v>
      </c>
      <c r="B21" s="127">
        <v>4409991.42</v>
      </c>
      <c r="C21" s="135">
        <v>4360300.78</v>
      </c>
      <c r="E21" s="33"/>
      <c r="F21" s="33"/>
      <c r="G21" s="33"/>
    </row>
    <row r="22" spans="1:8" s="128" customFormat="1" ht="25.5" x14ac:dyDescent="0.25">
      <c r="A22" s="126" t="s">
        <v>117</v>
      </c>
      <c r="B22" s="127">
        <v>14202846.58</v>
      </c>
      <c r="C22" s="135">
        <v>13994762.560000001</v>
      </c>
      <c r="E22" s="33"/>
      <c r="F22" s="33"/>
      <c r="G22" s="33"/>
    </row>
    <row r="23" spans="1:8" s="128" customFormat="1" ht="12.75" x14ac:dyDescent="0.25">
      <c r="A23" s="126" t="s">
        <v>118</v>
      </c>
      <c r="B23" s="135">
        <v>255752.61</v>
      </c>
      <c r="C23" s="135">
        <v>259002.58</v>
      </c>
      <c r="E23" s="33"/>
      <c r="F23" s="46"/>
      <c r="G23" s="46"/>
    </row>
    <row r="24" spans="1:8" s="128" customFormat="1" ht="12.75" x14ac:dyDescent="0.2">
      <c r="A24" s="126" t="s">
        <v>119</v>
      </c>
      <c r="B24" s="127">
        <v>958570.74</v>
      </c>
      <c r="C24" s="135">
        <v>943788.57</v>
      </c>
      <c r="E24" s="33"/>
      <c r="F24" s="46"/>
      <c r="G24" s="46"/>
      <c r="H24" s="139"/>
    </row>
    <row r="25" spans="1:8" s="128" customFormat="1" ht="12.75" x14ac:dyDescent="0.25">
      <c r="A25" s="126" t="s">
        <v>120</v>
      </c>
      <c r="B25" s="135">
        <v>37734.15</v>
      </c>
      <c r="C25" s="135">
        <v>37734.15</v>
      </c>
      <c r="E25" s="33"/>
      <c r="F25" s="33"/>
      <c r="G25" s="46"/>
    </row>
    <row r="26" spans="1:8" s="128" customFormat="1" ht="12.75" x14ac:dyDescent="0.2">
      <c r="A26" s="126" t="s">
        <v>180</v>
      </c>
      <c r="B26" s="127">
        <v>8267.94</v>
      </c>
      <c r="C26" s="135">
        <v>18294.98</v>
      </c>
      <c r="E26" s="33"/>
      <c r="F26" s="140"/>
      <c r="G26" s="140"/>
      <c r="H26" s="139"/>
    </row>
    <row r="27" spans="1:8" s="128" customFormat="1" ht="12.75" x14ac:dyDescent="0.2">
      <c r="A27" s="126" t="s">
        <v>100</v>
      </c>
      <c r="B27" s="127">
        <v>0</v>
      </c>
      <c r="C27" s="135">
        <v>0</v>
      </c>
      <c r="E27" s="33"/>
      <c r="F27" s="141"/>
      <c r="G27" s="141"/>
      <c r="H27" s="139"/>
    </row>
    <row r="28" spans="1:8" x14ac:dyDescent="0.25">
      <c r="A28" s="17" t="s">
        <v>144</v>
      </c>
      <c r="B28" s="28">
        <f>SUM(B7:B27)</f>
        <v>33985443.559999995</v>
      </c>
      <c r="C28" s="28">
        <f>SUM(C7:C27)</f>
        <v>33825594.619999997</v>
      </c>
      <c r="E28" s="34"/>
      <c r="F28" s="47"/>
      <c r="G28" s="47"/>
      <c r="H28" s="44"/>
    </row>
    <row r="29" spans="1:8" ht="15" x14ac:dyDescent="0.25">
      <c r="B29" s="18"/>
      <c r="C29" s="18"/>
    </row>
    <row r="30" spans="1:8" x14ac:dyDescent="0.25">
      <c r="A30" s="25" t="s">
        <v>110</v>
      </c>
      <c r="B30" s="26" t="s">
        <v>146</v>
      </c>
    </row>
    <row r="31" spans="1:8" s="128" customFormat="1" ht="12.75" x14ac:dyDescent="0.2">
      <c r="A31" s="126" t="s">
        <v>147</v>
      </c>
      <c r="B31" s="127">
        <f>SUM(B32:B40)</f>
        <v>4933202.0600000005</v>
      </c>
      <c r="E31" s="33"/>
      <c r="F31" s="138"/>
      <c r="G31" s="139"/>
      <c r="H31" s="139"/>
    </row>
    <row r="32" spans="1:8" s="128" customFormat="1" ht="12.75" x14ac:dyDescent="0.2">
      <c r="A32" s="129" t="s">
        <v>121</v>
      </c>
      <c r="B32" s="130">
        <v>897207.84</v>
      </c>
      <c r="E32" s="33"/>
      <c r="F32" s="46"/>
      <c r="G32" s="139"/>
      <c r="H32" s="139"/>
    </row>
    <row r="33" spans="1:8" s="128" customFormat="1" ht="12.75" x14ac:dyDescent="0.2">
      <c r="A33" s="129" t="s">
        <v>122</v>
      </c>
      <c r="B33" s="130">
        <v>830126.88</v>
      </c>
      <c r="E33" s="33"/>
      <c r="F33" s="36"/>
      <c r="G33" s="139"/>
      <c r="H33" s="139"/>
    </row>
    <row r="34" spans="1:8" s="128" customFormat="1" ht="25.5" x14ac:dyDescent="0.2">
      <c r="A34" s="129" t="s">
        <v>123</v>
      </c>
      <c r="B34" s="130">
        <v>878341.32</v>
      </c>
      <c r="E34" s="33"/>
      <c r="F34" s="33"/>
      <c r="G34" s="139"/>
      <c r="H34" s="139"/>
    </row>
    <row r="35" spans="1:8" s="128" customFormat="1" ht="25.5" x14ac:dyDescent="0.2">
      <c r="A35" s="129" t="s">
        <v>124</v>
      </c>
      <c r="B35" s="130">
        <v>109006.56</v>
      </c>
      <c r="E35" s="33"/>
      <c r="F35" s="33"/>
      <c r="G35" s="139"/>
      <c r="H35" s="139"/>
    </row>
    <row r="36" spans="1:8" s="128" customFormat="1" ht="12.75" x14ac:dyDescent="0.2">
      <c r="A36" s="129" t="s">
        <v>125</v>
      </c>
      <c r="B36" s="130">
        <v>33540.480000000003</v>
      </c>
      <c r="E36" s="33"/>
      <c r="F36" s="36"/>
      <c r="G36" s="139"/>
      <c r="H36" s="139"/>
    </row>
    <row r="37" spans="1:8" s="128" customFormat="1" ht="12.75" x14ac:dyDescent="0.2">
      <c r="A37" s="129" t="s">
        <v>126</v>
      </c>
      <c r="B37" s="130">
        <v>86305.98</v>
      </c>
      <c r="E37" s="33"/>
      <c r="F37" s="36"/>
      <c r="G37" s="139"/>
      <c r="H37" s="139"/>
    </row>
    <row r="38" spans="1:8" s="128" customFormat="1" ht="12.75" x14ac:dyDescent="0.2">
      <c r="A38" s="129" t="s">
        <v>127</v>
      </c>
      <c r="B38" s="130">
        <v>1969265.06</v>
      </c>
      <c r="E38" s="33"/>
      <c r="F38" s="36"/>
      <c r="G38" s="139"/>
      <c r="H38" s="139"/>
    </row>
    <row r="39" spans="1:8" s="128" customFormat="1" ht="12.75" x14ac:dyDescent="0.2">
      <c r="A39" s="129" t="s">
        <v>128</v>
      </c>
      <c r="B39" s="130">
        <v>0</v>
      </c>
      <c r="E39" s="33"/>
      <c r="F39" s="33"/>
      <c r="G39" s="139"/>
      <c r="H39" s="139"/>
    </row>
    <row r="40" spans="1:8" s="128" customFormat="1" ht="25.5" x14ac:dyDescent="0.2">
      <c r="A40" s="129" t="s">
        <v>131</v>
      </c>
      <c r="B40" s="130">
        <v>129407.94</v>
      </c>
      <c r="E40" s="33"/>
      <c r="F40" s="46"/>
      <c r="G40" s="139"/>
      <c r="H40" s="139"/>
    </row>
    <row r="41" spans="1:8" s="128" customFormat="1" ht="12.75" x14ac:dyDescent="0.2">
      <c r="A41" s="126" t="s">
        <v>148</v>
      </c>
      <c r="B41" s="127">
        <v>2676063</v>
      </c>
      <c r="E41" s="33"/>
      <c r="F41" s="36"/>
      <c r="G41" s="139"/>
      <c r="H41" s="139"/>
    </row>
    <row r="42" spans="1:8" s="128" customFormat="1" ht="25.5" x14ac:dyDescent="0.2">
      <c r="A42" s="126" t="s">
        <v>101</v>
      </c>
      <c r="B42" s="127">
        <v>834319.44</v>
      </c>
      <c r="E42" s="33"/>
      <c r="F42" s="46"/>
      <c r="G42" s="139"/>
      <c r="H42" s="139"/>
    </row>
    <row r="43" spans="1:8" s="128" customFormat="1" ht="12.75" x14ac:dyDescent="0.2">
      <c r="A43" s="126" t="s">
        <v>130</v>
      </c>
      <c r="B43" s="127">
        <v>689676.12</v>
      </c>
      <c r="E43" s="33"/>
      <c r="F43" s="46"/>
      <c r="G43" s="139"/>
      <c r="H43" s="139"/>
    </row>
    <row r="44" spans="1:8" s="128" customFormat="1" ht="12.75" x14ac:dyDescent="0.2">
      <c r="A44" s="126" t="s">
        <v>336</v>
      </c>
      <c r="B44" s="127">
        <v>104243.4</v>
      </c>
      <c r="E44" s="33"/>
      <c r="F44" s="46"/>
      <c r="G44" s="139"/>
      <c r="H44" s="139"/>
    </row>
    <row r="45" spans="1:8" s="128" customFormat="1" ht="12.75" x14ac:dyDescent="0.2">
      <c r="A45" s="126" t="s">
        <v>337</v>
      </c>
      <c r="B45" s="127">
        <v>0</v>
      </c>
      <c r="E45" s="33"/>
      <c r="F45" s="33"/>
      <c r="G45" s="139"/>
      <c r="H45" s="139"/>
    </row>
    <row r="46" spans="1:8" s="128" customFormat="1" ht="12.75" x14ac:dyDescent="0.2">
      <c r="A46" s="126" t="s">
        <v>338</v>
      </c>
      <c r="B46" s="127">
        <v>1304503.78</v>
      </c>
      <c r="E46" s="33"/>
      <c r="F46" s="36"/>
      <c r="G46" s="139"/>
      <c r="H46" s="139"/>
    </row>
    <row r="47" spans="1:8" s="128" customFormat="1" ht="12.75" x14ac:dyDescent="0.2">
      <c r="A47" s="126" t="s">
        <v>104</v>
      </c>
      <c r="B47" s="127">
        <v>72224.639999999999</v>
      </c>
      <c r="E47" s="33"/>
      <c r="F47" s="36"/>
      <c r="G47" s="139"/>
      <c r="H47" s="139"/>
    </row>
    <row r="48" spans="1:8" s="128" customFormat="1" ht="12.75" x14ac:dyDescent="0.2">
      <c r="A48" s="126" t="s">
        <v>339</v>
      </c>
      <c r="B48" s="127">
        <v>1492551.36</v>
      </c>
      <c r="E48" s="33"/>
      <c r="F48" s="46"/>
      <c r="G48" s="139"/>
      <c r="H48" s="139"/>
    </row>
    <row r="49" spans="1:8" s="128" customFormat="1" ht="12.75" x14ac:dyDescent="0.2">
      <c r="A49" s="126" t="s">
        <v>340</v>
      </c>
      <c r="B49" s="127">
        <v>0</v>
      </c>
      <c r="E49" s="33"/>
      <c r="F49" s="33"/>
      <c r="G49" s="139"/>
      <c r="H49" s="139"/>
    </row>
    <row r="50" spans="1:8" s="128" customFormat="1" ht="12.75" x14ac:dyDescent="0.2">
      <c r="A50" s="131" t="s">
        <v>341</v>
      </c>
      <c r="B50" s="127">
        <v>0</v>
      </c>
      <c r="E50" s="33"/>
      <c r="F50" s="33"/>
      <c r="G50" s="139"/>
      <c r="H50" s="139"/>
    </row>
    <row r="51" spans="1:8" s="128" customFormat="1" ht="12.75" x14ac:dyDescent="0.2">
      <c r="A51" s="126" t="s">
        <v>371</v>
      </c>
      <c r="B51" s="127">
        <v>615761.28</v>
      </c>
      <c r="E51" s="33"/>
      <c r="F51" s="33"/>
      <c r="G51" s="139"/>
      <c r="H51" s="139"/>
    </row>
    <row r="52" spans="1:8" s="128" customFormat="1" ht="12.75" x14ac:dyDescent="0.2">
      <c r="A52" s="131" t="s">
        <v>343</v>
      </c>
      <c r="B52" s="132">
        <v>0</v>
      </c>
      <c r="E52" s="33"/>
      <c r="F52" s="33"/>
      <c r="G52" s="139"/>
      <c r="H52" s="139"/>
    </row>
    <row r="53" spans="1:8" s="128" customFormat="1" ht="25.5" x14ac:dyDescent="0.2">
      <c r="A53" s="126" t="s">
        <v>346</v>
      </c>
      <c r="B53" s="127">
        <v>5289001.83</v>
      </c>
      <c r="E53" s="33"/>
      <c r="F53" s="33"/>
      <c r="G53" s="139"/>
      <c r="H53" s="139"/>
    </row>
    <row r="54" spans="1:8" s="128" customFormat="1" ht="12.75" x14ac:dyDescent="0.25">
      <c r="A54" s="133" t="s">
        <v>134</v>
      </c>
      <c r="B54" s="130">
        <v>192687.74</v>
      </c>
      <c r="E54" s="33"/>
      <c r="F54" s="33"/>
    </row>
    <row r="55" spans="1:8" s="128" customFormat="1" ht="12.75" x14ac:dyDescent="0.2">
      <c r="A55" s="133" t="s">
        <v>181</v>
      </c>
      <c r="B55" s="130">
        <v>333087.53999999998</v>
      </c>
      <c r="F55" s="140"/>
      <c r="H55" s="139"/>
    </row>
    <row r="56" spans="1:8" s="128" customFormat="1" ht="12.75" x14ac:dyDescent="0.2">
      <c r="A56" s="126" t="s">
        <v>344</v>
      </c>
      <c r="B56" s="127">
        <v>14244927.18</v>
      </c>
      <c r="E56" s="33"/>
      <c r="F56" s="33"/>
      <c r="H56" s="139"/>
    </row>
    <row r="57" spans="1:8" s="128" customFormat="1" ht="12.75" x14ac:dyDescent="0.2">
      <c r="A57" s="133" t="s">
        <v>135</v>
      </c>
      <c r="B57" s="130">
        <v>399246.77</v>
      </c>
      <c r="F57" s="33"/>
      <c r="H57" s="139"/>
    </row>
    <row r="58" spans="1:8" s="128" customFormat="1" ht="12.75" x14ac:dyDescent="0.2">
      <c r="A58" s="126" t="s">
        <v>345</v>
      </c>
      <c r="B58" s="127">
        <v>115724.4</v>
      </c>
      <c r="E58" s="33"/>
      <c r="F58" s="33"/>
      <c r="G58" s="139"/>
      <c r="H58" s="139"/>
    </row>
    <row r="59" spans="1:8" s="128" customFormat="1" ht="12.75" x14ac:dyDescent="0.2">
      <c r="A59" s="131" t="s">
        <v>107</v>
      </c>
      <c r="B59" s="132">
        <v>0</v>
      </c>
      <c r="E59" s="33"/>
      <c r="F59" s="33"/>
      <c r="G59" s="139"/>
      <c r="H59" s="139"/>
    </row>
    <row r="60" spans="1:8" s="128" customFormat="1" ht="12.75" x14ac:dyDescent="0.2">
      <c r="A60" s="126" t="s">
        <v>108</v>
      </c>
      <c r="B60" s="127">
        <v>18713.91</v>
      </c>
      <c r="E60" s="33"/>
      <c r="F60" s="36"/>
      <c r="H60" s="139"/>
    </row>
    <row r="61" spans="1:8" s="128" customFormat="1" ht="12.75" x14ac:dyDescent="0.2">
      <c r="A61" s="131" t="s">
        <v>109</v>
      </c>
      <c r="B61" s="127">
        <v>0</v>
      </c>
      <c r="E61" s="33"/>
      <c r="F61" s="141"/>
      <c r="G61" s="139"/>
      <c r="H61" s="139"/>
    </row>
    <row r="62" spans="1:8" s="128" customFormat="1" ht="25.5" x14ac:dyDescent="0.2">
      <c r="A62" s="126" t="s">
        <v>185</v>
      </c>
      <c r="B62" s="134">
        <v>0</v>
      </c>
      <c r="E62" s="33"/>
      <c r="F62" s="33"/>
      <c r="G62" s="139"/>
      <c r="H62" s="139"/>
    </row>
    <row r="63" spans="1:8" x14ac:dyDescent="0.25">
      <c r="A63" s="17" t="s">
        <v>149</v>
      </c>
      <c r="B63" s="27">
        <f>B31+B41+B42+B43+B46+B44+B45+B47+B49+B48+B51+B58+B53+B50+B56+B52+B59+B60+B61+B62</f>
        <v>32390912.399999999</v>
      </c>
      <c r="E63" s="40"/>
      <c r="F63" s="48"/>
    </row>
    <row r="64" spans="1:8" ht="4.5" customHeight="1" x14ac:dyDescent="0.25">
      <c r="B64" s="2"/>
      <c r="E64" s="40"/>
      <c r="F64" s="48"/>
    </row>
    <row r="65" spans="1:6" x14ac:dyDescent="0.25">
      <c r="A65" s="17" t="s">
        <v>137</v>
      </c>
      <c r="B65" s="27">
        <f>C28-B63</f>
        <v>1434682.2199999988</v>
      </c>
      <c r="F65" s="44"/>
    </row>
  </sheetData>
  <mergeCells count="4">
    <mergeCell ref="A1:C1"/>
    <mergeCell ref="A3:C3"/>
    <mergeCell ref="A5:A6"/>
    <mergeCell ref="B5:C5"/>
  </mergeCells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scale="80" orientation="portrait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zoomScaleNormal="100" workbookViewId="0">
      <pane ySplit="3" topLeftCell="A4" activePane="bottomLeft" state="frozen"/>
      <selection sqref="A1:C1"/>
      <selection pane="bottomLeft" sqref="A1:C1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155" t="s">
        <v>97</v>
      </c>
      <c r="B1" s="155"/>
      <c r="C1" s="155"/>
      <c r="D1" s="16"/>
      <c r="E1" s="21"/>
      <c r="F1" s="21"/>
    </row>
    <row r="2" spans="1:8" ht="6.75" customHeight="1" thickBot="1" x14ac:dyDescent="0.3"/>
    <row r="3" spans="1:8" ht="24.75" customHeight="1" thickBot="1" x14ac:dyDescent="0.3">
      <c r="A3" s="159" t="s">
        <v>79</v>
      </c>
      <c r="B3" s="159"/>
      <c r="C3" s="159"/>
      <c r="D3" s="23"/>
      <c r="E3" s="1" t="s">
        <v>91</v>
      </c>
      <c r="F3" s="20"/>
    </row>
    <row r="4" spans="1:8" ht="6" customHeight="1" x14ac:dyDescent="0.25"/>
    <row r="5" spans="1:8" x14ac:dyDescent="0.25">
      <c r="A5" s="153" t="s">
        <v>110</v>
      </c>
      <c r="B5" s="157" t="s">
        <v>145</v>
      </c>
      <c r="C5" s="158"/>
      <c r="E5" s="5"/>
      <c r="F5" s="6"/>
    </row>
    <row r="6" spans="1:8" x14ac:dyDescent="0.25">
      <c r="A6" s="154"/>
      <c r="B6" s="25" t="s">
        <v>98</v>
      </c>
      <c r="C6" s="25" t="s">
        <v>99</v>
      </c>
      <c r="E6" s="5"/>
      <c r="F6" s="6"/>
    </row>
    <row r="7" spans="1:8" s="128" customFormat="1" ht="12.75" x14ac:dyDescent="0.2">
      <c r="A7" s="126" t="s">
        <v>139</v>
      </c>
      <c r="B7" s="127">
        <v>3796885.5</v>
      </c>
      <c r="C7" s="135">
        <v>3799620.1</v>
      </c>
      <c r="E7" s="33"/>
      <c r="F7" s="36"/>
      <c r="G7" s="36"/>
      <c r="H7" s="139"/>
    </row>
    <row r="8" spans="1:8" s="128" customFormat="1" ht="25.5" x14ac:dyDescent="0.2">
      <c r="A8" s="126" t="s">
        <v>113</v>
      </c>
      <c r="B8" s="127">
        <v>541863.02</v>
      </c>
      <c r="C8" s="135">
        <v>525790.89</v>
      </c>
      <c r="E8" s="33"/>
      <c r="F8" s="33"/>
      <c r="G8" s="33"/>
      <c r="H8" s="139"/>
    </row>
    <row r="9" spans="1:8" s="128" customFormat="1" ht="12.75" x14ac:dyDescent="0.25">
      <c r="A9" s="126" t="s">
        <v>140</v>
      </c>
      <c r="B9" s="135">
        <v>1853714.08</v>
      </c>
      <c r="C9" s="135">
        <v>1860531.81</v>
      </c>
      <c r="E9" s="33"/>
      <c r="F9" s="36"/>
      <c r="G9" s="36"/>
    </row>
    <row r="10" spans="1:8" s="128" customFormat="1" ht="25.5" x14ac:dyDescent="0.2">
      <c r="A10" s="126" t="s">
        <v>129</v>
      </c>
      <c r="B10" s="127">
        <v>583685.1</v>
      </c>
      <c r="C10" s="135">
        <v>583608.76</v>
      </c>
      <c r="E10" s="33"/>
      <c r="F10" s="36"/>
      <c r="G10" s="36"/>
      <c r="H10" s="139"/>
    </row>
    <row r="11" spans="1:8" s="128" customFormat="1" ht="12.75" x14ac:dyDescent="0.2">
      <c r="A11" s="126" t="s">
        <v>111</v>
      </c>
      <c r="B11" s="127">
        <v>482494.8</v>
      </c>
      <c r="C11" s="135">
        <v>482224.12</v>
      </c>
      <c r="E11" s="33"/>
      <c r="F11" s="36"/>
      <c r="G11" s="36"/>
      <c r="H11" s="139"/>
    </row>
    <row r="12" spans="1:8" s="128" customFormat="1" ht="12.75" x14ac:dyDescent="0.2">
      <c r="A12" s="126" t="s">
        <v>102</v>
      </c>
      <c r="B12" s="127">
        <v>99724.68</v>
      </c>
      <c r="C12" s="135">
        <v>99094.07</v>
      </c>
      <c r="E12" s="33"/>
      <c r="F12" s="36"/>
      <c r="G12" s="36"/>
      <c r="H12" s="139"/>
    </row>
    <row r="13" spans="1:8" s="128" customFormat="1" ht="12.75" x14ac:dyDescent="0.2">
      <c r="A13" s="126" t="s">
        <v>103</v>
      </c>
      <c r="B13" s="127">
        <v>0</v>
      </c>
      <c r="C13" s="135">
        <v>2097.4699999999998</v>
      </c>
      <c r="E13" s="33"/>
      <c r="F13" s="33"/>
      <c r="G13" s="36"/>
      <c r="H13" s="139"/>
    </row>
    <row r="14" spans="1:8" s="128" customFormat="1" ht="12.75" x14ac:dyDescent="0.2">
      <c r="A14" s="126" t="s">
        <v>112</v>
      </c>
      <c r="B14" s="127">
        <v>1026659.04</v>
      </c>
      <c r="C14" s="135">
        <v>1010043.21</v>
      </c>
      <c r="E14" s="33"/>
      <c r="F14" s="36"/>
      <c r="G14" s="36"/>
      <c r="H14" s="139"/>
    </row>
    <row r="15" spans="1:8" s="128" customFormat="1" ht="12.75" x14ac:dyDescent="0.25">
      <c r="A15" s="126" t="s">
        <v>141</v>
      </c>
      <c r="B15" s="135">
        <v>886459.84</v>
      </c>
      <c r="C15" s="135">
        <v>1007378.69</v>
      </c>
      <c r="E15" s="33"/>
      <c r="F15" s="36"/>
      <c r="G15" s="36"/>
    </row>
    <row r="16" spans="1:8" s="128" customFormat="1" ht="12.75" x14ac:dyDescent="0.25">
      <c r="A16" s="126" t="s">
        <v>114</v>
      </c>
      <c r="B16" s="135">
        <v>1044181.34</v>
      </c>
      <c r="C16" s="135">
        <v>1032924.06</v>
      </c>
      <c r="E16" s="33"/>
      <c r="F16" s="36"/>
      <c r="G16" s="36"/>
    </row>
    <row r="17" spans="1:8" s="128" customFormat="1" ht="12.75" x14ac:dyDescent="0.25">
      <c r="A17" s="126" t="s">
        <v>142</v>
      </c>
      <c r="B17" s="135">
        <v>0</v>
      </c>
      <c r="C17" s="135">
        <v>0</v>
      </c>
      <c r="E17" s="33"/>
      <c r="F17" s="46"/>
      <c r="G17" s="46"/>
    </row>
    <row r="18" spans="1:8" s="128" customFormat="1" ht="12.75" x14ac:dyDescent="0.2">
      <c r="A18" s="126" t="s">
        <v>115</v>
      </c>
      <c r="B18" s="127">
        <v>0</v>
      </c>
      <c r="C18" s="135">
        <v>0</v>
      </c>
      <c r="E18" s="33"/>
      <c r="F18" s="33"/>
      <c r="G18" s="33"/>
      <c r="H18" s="139"/>
    </row>
    <row r="19" spans="1:8" s="128" customFormat="1" ht="12.75" x14ac:dyDescent="0.25">
      <c r="A19" s="126" t="s">
        <v>372</v>
      </c>
      <c r="B19" s="135">
        <v>441471.55</v>
      </c>
      <c r="C19" s="135">
        <v>461830.02</v>
      </c>
      <c r="E19" s="33"/>
      <c r="F19" s="36"/>
      <c r="G19" s="36"/>
    </row>
    <row r="20" spans="1:8" s="128" customFormat="1" ht="12.75" x14ac:dyDescent="0.25">
      <c r="A20" s="126" t="s">
        <v>143</v>
      </c>
      <c r="B20" s="127">
        <v>0</v>
      </c>
      <c r="C20" s="135">
        <v>31.2</v>
      </c>
      <c r="E20" s="33"/>
      <c r="F20" s="33"/>
      <c r="G20" s="33"/>
    </row>
    <row r="21" spans="1:8" s="128" customFormat="1" ht="25.5" x14ac:dyDescent="0.25">
      <c r="A21" s="126" t="s">
        <v>116</v>
      </c>
      <c r="B21" s="127">
        <v>2897815.17</v>
      </c>
      <c r="C21" s="135">
        <v>2842140.01</v>
      </c>
      <c r="E21" s="33"/>
      <c r="F21" s="33"/>
      <c r="G21" s="33"/>
    </row>
    <row r="22" spans="1:8" s="128" customFormat="1" ht="25.5" x14ac:dyDescent="0.25">
      <c r="A22" s="126" t="s">
        <v>117</v>
      </c>
      <c r="B22" s="127">
        <v>9588077.4399999995</v>
      </c>
      <c r="C22" s="135">
        <v>9369881.0800000001</v>
      </c>
      <c r="E22" s="33"/>
      <c r="F22" s="33"/>
      <c r="G22" s="33"/>
    </row>
    <row r="23" spans="1:8" s="128" customFormat="1" ht="12.75" x14ac:dyDescent="0.25">
      <c r="A23" s="126" t="s">
        <v>118</v>
      </c>
      <c r="B23" s="135">
        <v>178920.7</v>
      </c>
      <c r="C23" s="135">
        <v>179572.73</v>
      </c>
      <c r="E23" s="33"/>
      <c r="F23" s="46"/>
      <c r="G23" s="46"/>
    </row>
    <row r="24" spans="1:8" s="128" customFormat="1" ht="12.75" x14ac:dyDescent="0.2">
      <c r="A24" s="126" t="s">
        <v>119</v>
      </c>
      <c r="B24" s="127">
        <v>544701.62</v>
      </c>
      <c r="C24" s="135">
        <v>530550.6</v>
      </c>
      <c r="E24" s="33"/>
      <c r="F24" s="46"/>
      <c r="G24" s="46"/>
      <c r="H24" s="139"/>
    </row>
    <row r="25" spans="1:8" s="128" customFormat="1" ht="12.75" x14ac:dyDescent="0.25">
      <c r="A25" s="126" t="s">
        <v>120</v>
      </c>
      <c r="B25" s="135">
        <v>30542.82</v>
      </c>
      <c r="C25" s="135">
        <v>30542.82</v>
      </c>
      <c r="E25" s="33"/>
      <c r="F25" s="33"/>
      <c r="G25" s="46"/>
    </row>
    <row r="26" spans="1:8" s="128" customFormat="1" ht="12.75" x14ac:dyDescent="0.2">
      <c r="A26" s="126" t="s">
        <v>180</v>
      </c>
      <c r="B26" s="127">
        <v>18154.32</v>
      </c>
      <c r="C26" s="135">
        <v>35095.879999999997</v>
      </c>
      <c r="E26" s="33"/>
      <c r="F26" s="140"/>
      <c r="G26" s="140"/>
      <c r="H26" s="139"/>
    </row>
    <row r="27" spans="1:8" s="128" customFormat="1" ht="12.75" x14ac:dyDescent="0.2">
      <c r="A27" s="126" t="s">
        <v>100</v>
      </c>
      <c r="B27" s="127">
        <v>125403.79</v>
      </c>
      <c r="C27" s="135">
        <v>112570.54</v>
      </c>
      <c r="E27" s="33"/>
      <c r="F27" s="141"/>
      <c r="G27" s="141"/>
      <c r="H27" s="139"/>
    </row>
    <row r="28" spans="1:8" x14ac:dyDescent="0.25">
      <c r="A28" s="17" t="s">
        <v>144</v>
      </c>
      <c r="B28" s="28">
        <f>SUM(B7:B27)</f>
        <v>24140754.809999999</v>
      </c>
      <c r="C28" s="28">
        <f>SUM(C7:C27)</f>
        <v>23965528.060000002</v>
      </c>
      <c r="E28" s="34"/>
      <c r="F28" s="47"/>
      <c r="G28" s="47"/>
    </row>
    <row r="29" spans="1:8" ht="15" x14ac:dyDescent="0.25">
      <c r="B29" s="18"/>
      <c r="C29" s="18"/>
    </row>
    <row r="30" spans="1:8" x14ac:dyDescent="0.25">
      <c r="A30" s="25" t="s">
        <v>110</v>
      </c>
      <c r="B30" s="26" t="s">
        <v>146</v>
      </c>
    </row>
    <row r="31" spans="1:8" s="128" customFormat="1" ht="12.75" x14ac:dyDescent="0.2">
      <c r="A31" s="126" t="s">
        <v>147</v>
      </c>
      <c r="B31" s="127">
        <f>SUM(B32:B40)</f>
        <v>3412973.05</v>
      </c>
      <c r="E31" s="33"/>
      <c r="F31" s="138"/>
      <c r="G31" s="139"/>
      <c r="H31" s="139"/>
    </row>
    <row r="32" spans="1:8" s="128" customFormat="1" ht="12.75" x14ac:dyDescent="0.2">
      <c r="A32" s="129" t="s">
        <v>121</v>
      </c>
      <c r="B32" s="130">
        <v>627670.56000000006</v>
      </c>
      <c r="E32" s="33"/>
      <c r="F32" s="46"/>
      <c r="G32" s="139"/>
      <c r="H32" s="139"/>
    </row>
    <row r="33" spans="1:8" s="128" customFormat="1" ht="12.75" x14ac:dyDescent="0.2">
      <c r="A33" s="129" t="s">
        <v>122</v>
      </c>
      <c r="B33" s="130">
        <v>580741.92000000004</v>
      </c>
      <c r="E33" s="33"/>
      <c r="F33" s="36"/>
      <c r="G33" s="139"/>
      <c r="H33" s="139"/>
    </row>
    <row r="34" spans="1:8" s="128" customFormat="1" ht="25.5" x14ac:dyDescent="0.2">
      <c r="A34" s="129" t="s">
        <v>123</v>
      </c>
      <c r="B34" s="130">
        <v>614471.88</v>
      </c>
      <c r="E34" s="33"/>
      <c r="F34" s="33"/>
      <c r="G34" s="139"/>
      <c r="H34" s="139"/>
    </row>
    <row r="35" spans="1:8" s="128" customFormat="1" ht="25.5" x14ac:dyDescent="0.2">
      <c r="A35" s="129" t="s">
        <v>124</v>
      </c>
      <c r="B35" s="130">
        <v>76259.039999999994</v>
      </c>
      <c r="E35" s="33"/>
      <c r="F35" s="33"/>
      <c r="G35" s="139"/>
      <c r="H35" s="139"/>
    </row>
    <row r="36" spans="1:8" s="128" customFormat="1" ht="12.75" x14ac:dyDescent="0.2">
      <c r="A36" s="129" t="s">
        <v>125</v>
      </c>
      <c r="B36" s="130">
        <v>23464.32</v>
      </c>
      <c r="E36" s="33"/>
      <c r="F36" s="36"/>
      <c r="G36" s="139"/>
      <c r="H36" s="139"/>
    </row>
    <row r="37" spans="1:8" s="128" customFormat="1" ht="12.75" x14ac:dyDescent="0.2">
      <c r="A37" s="129" t="s">
        <v>126</v>
      </c>
      <c r="B37" s="130">
        <v>109018.08</v>
      </c>
      <c r="E37" s="33"/>
      <c r="F37" s="36"/>
      <c r="G37" s="139"/>
      <c r="H37" s="139"/>
    </row>
    <row r="38" spans="1:8" s="128" customFormat="1" ht="12.75" x14ac:dyDescent="0.2">
      <c r="A38" s="129" t="s">
        <v>127</v>
      </c>
      <c r="B38" s="130">
        <v>1284238.17</v>
      </c>
      <c r="E38" s="33"/>
      <c r="F38" s="36"/>
      <c r="G38" s="139"/>
      <c r="H38" s="139"/>
    </row>
    <row r="39" spans="1:8" s="128" customFormat="1" ht="12.75" x14ac:dyDescent="0.2">
      <c r="A39" s="129" t="s">
        <v>128</v>
      </c>
      <c r="B39" s="130">
        <v>0</v>
      </c>
      <c r="E39" s="33"/>
      <c r="F39" s="33"/>
      <c r="G39" s="139"/>
      <c r="H39" s="139"/>
    </row>
    <row r="40" spans="1:8" s="128" customFormat="1" ht="25.5" x14ac:dyDescent="0.2">
      <c r="A40" s="129" t="s">
        <v>131</v>
      </c>
      <c r="B40" s="130">
        <v>97109.08</v>
      </c>
      <c r="E40" s="33"/>
      <c r="F40" s="46"/>
      <c r="G40" s="139"/>
      <c r="H40" s="139"/>
    </row>
    <row r="41" spans="1:8" s="128" customFormat="1" ht="12.75" x14ac:dyDescent="0.2">
      <c r="A41" s="126" t="s">
        <v>148</v>
      </c>
      <c r="B41" s="127">
        <v>272495</v>
      </c>
      <c r="E41" s="33"/>
      <c r="F41" s="36"/>
      <c r="G41" s="139"/>
      <c r="H41" s="139"/>
    </row>
    <row r="42" spans="1:8" s="128" customFormat="1" ht="25.5" x14ac:dyDescent="0.2">
      <c r="A42" s="126" t="s">
        <v>101</v>
      </c>
      <c r="B42" s="127">
        <v>583674.96</v>
      </c>
      <c r="E42" s="33"/>
      <c r="F42" s="46"/>
      <c r="G42" s="139"/>
      <c r="H42" s="139"/>
    </row>
    <row r="43" spans="1:8" s="128" customFormat="1" ht="12.75" x14ac:dyDescent="0.2">
      <c r="A43" s="126" t="s">
        <v>130</v>
      </c>
      <c r="B43" s="127">
        <v>482485.08</v>
      </c>
      <c r="E43" s="33"/>
      <c r="F43" s="46"/>
      <c r="G43" s="139"/>
      <c r="H43" s="139"/>
    </row>
    <row r="44" spans="1:8" s="128" customFormat="1" ht="12.75" x14ac:dyDescent="0.2">
      <c r="A44" s="126" t="s">
        <v>336</v>
      </c>
      <c r="B44" s="127">
        <v>99726.24</v>
      </c>
      <c r="E44" s="33"/>
      <c r="F44" s="46"/>
      <c r="G44" s="139"/>
      <c r="H44" s="139"/>
    </row>
    <row r="45" spans="1:8" s="128" customFormat="1" ht="12.75" x14ac:dyDescent="0.2">
      <c r="A45" s="126" t="s">
        <v>337</v>
      </c>
      <c r="B45" s="127">
        <v>0</v>
      </c>
      <c r="E45" s="33"/>
      <c r="F45" s="33"/>
      <c r="G45" s="139"/>
      <c r="H45" s="139"/>
    </row>
    <row r="46" spans="1:8" s="128" customFormat="1" ht="12.75" x14ac:dyDescent="0.2">
      <c r="A46" s="126" t="s">
        <v>338</v>
      </c>
      <c r="B46" s="127">
        <v>988594.81</v>
      </c>
      <c r="E46" s="33"/>
      <c r="F46" s="36"/>
      <c r="G46" s="139"/>
      <c r="H46" s="139"/>
    </row>
    <row r="47" spans="1:8" s="128" customFormat="1" ht="12.75" x14ac:dyDescent="0.2">
      <c r="A47" s="126" t="s">
        <v>104</v>
      </c>
      <c r="B47" s="127">
        <v>30093.599999999999</v>
      </c>
      <c r="E47" s="33"/>
      <c r="F47" s="36"/>
      <c r="G47" s="139"/>
      <c r="H47" s="139"/>
    </row>
    <row r="48" spans="1:8" s="128" customFormat="1" ht="12.75" x14ac:dyDescent="0.2">
      <c r="A48" s="126" t="s">
        <v>339</v>
      </c>
      <c r="B48" s="127">
        <v>1044162.24</v>
      </c>
      <c r="E48" s="33"/>
      <c r="F48" s="46"/>
      <c r="G48" s="139"/>
      <c r="H48" s="139"/>
    </row>
    <row r="49" spans="1:8" s="128" customFormat="1" ht="12.75" x14ac:dyDescent="0.2">
      <c r="A49" s="126" t="s">
        <v>340</v>
      </c>
      <c r="B49" s="127">
        <v>0</v>
      </c>
      <c r="E49" s="33"/>
      <c r="F49" s="33"/>
      <c r="G49" s="139"/>
      <c r="H49" s="139"/>
    </row>
    <row r="50" spans="1:8" s="128" customFormat="1" ht="12.75" x14ac:dyDescent="0.2">
      <c r="A50" s="131" t="s">
        <v>341</v>
      </c>
      <c r="B50" s="127">
        <v>0</v>
      </c>
      <c r="E50" s="33"/>
      <c r="F50" s="33"/>
      <c r="G50" s="139"/>
      <c r="H50" s="139"/>
    </row>
    <row r="51" spans="1:8" s="128" customFormat="1" ht="12.75" x14ac:dyDescent="0.2">
      <c r="A51" s="126" t="s">
        <v>371</v>
      </c>
      <c r="B51" s="127">
        <v>424917.4</v>
      </c>
      <c r="E51" s="33"/>
      <c r="F51" s="33"/>
      <c r="G51" s="139"/>
      <c r="H51" s="139"/>
    </row>
    <row r="52" spans="1:8" s="128" customFormat="1" ht="12.75" x14ac:dyDescent="0.2">
      <c r="A52" s="131" t="s">
        <v>343</v>
      </c>
      <c r="B52" s="132">
        <v>0</v>
      </c>
      <c r="E52" s="33"/>
      <c r="F52" s="33"/>
      <c r="G52" s="139"/>
      <c r="H52" s="139"/>
    </row>
    <row r="53" spans="1:8" s="128" customFormat="1" ht="25.5" x14ac:dyDescent="0.2">
      <c r="A53" s="126" t="s">
        <v>346</v>
      </c>
      <c r="B53" s="127">
        <v>3157933.86</v>
      </c>
      <c r="E53" s="33"/>
      <c r="F53" s="33"/>
      <c r="G53" s="139"/>
      <c r="H53" s="139"/>
    </row>
    <row r="54" spans="1:8" s="128" customFormat="1" ht="12.75" x14ac:dyDescent="0.25">
      <c r="A54" s="133" t="s">
        <v>134</v>
      </c>
      <c r="B54" s="130">
        <v>112854.44</v>
      </c>
      <c r="E54" s="33"/>
      <c r="F54" s="33"/>
    </row>
    <row r="55" spans="1:8" s="128" customFormat="1" ht="12.75" x14ac:dyDescent="0.2">
      <c r="A55" s="133" t="s">
        <v>181</v>
      </c>
      <c r="B55" s="130">
        <v>194795.82</v>
      </c>
      <c r="F55" s="140"/>
      <c r="H55" s="139"/>
    </row>
    <row r="56" spans="1:8" s="128" customFormat="1" ht="12.75" x14ac:dyDescent="0.2">
      <c r="A56" s="126" t="s">
        <v>344</v>
      </c>
      <c r="B56" s="127">
        <v>9506919.2100000009</v>
      </c>
      <c r="E56" s="33"/>
      <c r="F56" s="33"/>
      <c r="H56" s="139"/>
    </row>
    <row r="57" spans="1:8" s="128" customFormat="1" ht="12.75" x14ac:dyDescent="0.2">
      <c r="A57" s="133" t="s">
        <v>135</v>
      </c>
      <c r="B57" s="130">
        <v>234212.76</v>
      </c>
      <c r="F57" s="33"/>
      <c r="H57" s="139"/>
    </row>
    <row r="58" spans="1:8" s="128" customFormat="1" ht="12.75" x14ac:dyDescent="0.2">
      <c r="A58" s="126" t="s">
        <v>345</v>
      </c>
      <c r="B58" s="127">
        <v>97191.96</v>
      </c>
      <c r="E58" s="33"/>
      <c r="F58" s="33"/>
      <c r="G58" s="139"/>
      <c r="H58" s="139"/>
    </row>
    <row r="59" spans="1:8" s="128" customFormat="1" ht="12.75" x14ac:dyDescent="0.2">
      <c r="A59" s="131" t="s">
        <v>107</v>
      </c>
      <c r="B59" s="132">
        <v>0</v>
      </c>
      <c r="E59" s="33"/>
      <c r="F59" s="33"/>
      <c r="G59" s="139"/>
      <c r="H59" s="139"/>
    </row>
    <row r="60" spans="1:8" s="128" customFormat="1" ht="12.75" x14ac:dyDescent="0.2">
      <c r="A60" s="126" t="s">
        <v>108</v>
      </c>
      <c r="B60" s="127">
        <v>34678.21</v>
      </c>
      <c r="E60" s="33"/>
      <c r="F60" s="36"/>
      <c r="H60" s="139"/>
    </row>
    <row r="61" spans="1:8" s="128" customFormat="1" ht="12.75" x14ac:dyDescent="0.2">
      <c r="A61" s="131" t="s">
        <v>109</v>
      </c>
      <c r="B61" s="127">
        <v>125403.79</v>
      </c>
      <c r="E61" s="33"/>
      <c r="F61" s="141"/>
      <c r="G61" s="139"/>
      <c r="H61" s="139"/>
    </row>
    <row r="62" spans="1:8" s="128" customFormat="1" ht="25.5" x14ac:dyDescent="0.2">
      <c r="A62" s="126" t="s">
        <v>185</v>
      </c>
      <c r="B62" s="134">
        <v>0</v>
      </c>
      <c r="E62" s="33"/>
      <c r="F62" s="33"/>
      <c r="G62" s="139"/>
      <c r="H62" s="139"/>
    </row>
    <row r="63" spans="1:8" x14ac:dyDescent="0.25">
      <c r="A63" s="17" t="s">
        <v>149</v>
      </c>
      <c r="B63" s="27">
        <f>B31+B41+B42+B43+B46+B44+B45+B47+B49+B48+B51+B58+B53+B50+B56+B52+B59+B60+B61+B62</f>
        <v>20261249.410000004</v>
      </c>
      <c r="E63" s="40"/>
      <c r="F63" s="48"/>
    </row>
    <row r="64" spans="1:8" ht="4.5" customHeight="1" x14ac:dyDescent="0.25">
      <c r="B64" s="2"/>
      <c r="E64" s="42"/>
      <c r="F64" s="43"/>
    </row>
    <row r="65" spans="1:2" x14ac:dyDescent="0.25">
      <c r="A65" s="17" t="s">
        <v>137</v>
      </c>
      <c r="B65" s="27">
        <f>C28-B63</f>
        <v>3704278.6499999985</v>
      </c>
    </row>
  </sheetData>
  <mergeCells count="4">
    <mergeCell ref="A1:C1"/>
    <mergeCell ref="A3:C3"/>
    <mergeCell ref="A5:A6"/>
    <mergeCell ref="B5:C5"/>
  </mergeCells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scale="80" orientation="portrait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zoomScaleNormal="100" workbookViewId="0">
      <pane ySplit="3" topLeftCell="A4" activePane="bottomLeft" state="frozen"/>
      <selection sqref="A1:C1"/>
      <selection pane="bottomLeft" sqref="A1:C1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155" t="s">
        <v>97</v>
      </c>
      <c r="B1" s="155"/>
      <c r="C1" s="155"/>
      <c r="D1" s="16"/>
      <c r="E1" s="21"/>
      <c r="F1" s="21"/>
    </row>
    <row r="2" spans="1:8" ht="6.75" customHeight="1" thickBot="1" x14ac:dyDescent="0.3"/>
    <row r="3" spans="1:8" ht="24.75" customHeight="1" thickBot="1" x14ac:dyDescent="0.3">
      <c r="A3" s="159" t="s">
        <v>80</v>
      </c>
      <c r="B3" s="159"/>
      <c r="C3" s="159"/>
      <c r="D3" s="23"/>
      <c r="E3" s="1" t="s">
        <v>91</v>
      </c>
      <c r="F3" s="20"/>
    </row>
    <row r="4" spans="1:8" ht="6" customHeight="1" x14ac:dyDescent="0.25"/>
    <row r="5" spans="1:8" x14ac:dyDescent="0.25">
      <c r="A5" s="153" t="s">
        <v>110</v>
      </c>
      <c r="B5" s="157" t="s">
        <v>145</v>
      </c>
      <c r="C5" s="158"/>
      <c r="E5" s="5"/>
      <c r="F5" s="6"/>
    </row>
    <row r="6" spans="1:8" x14ac:dyDescent="0.25">
      <c r="A6" s="154"/>
      <c r="B6" s="25" t="s">
        <v>98</v>
      </c>
      <c r="C6" s="25" t="s">
        <v>99</v>
      </c>
      <c r="E6" s="5"/>
      <c r="F6" s="6"/>
    </row>
    <row r="7" spans="1:8" s="128" customFormat="1" ht="12.75" x14ac:dyDescent="0.2">
      <c r="A7" s="126" t="s">
        <v>139</v>
      </c>
      <c r="B7" s="127">
        <v>2437052.52</v>
      </c>
      <c r="C7" s="135">
        <v>2382528.39</v>
      </c>
      <c r="E7" s="33"/>
      <c r="F7" s="36"/>
      <c r="G7" s="36"/>
      <c r="H7" s="139"/>
    </row>
    <row r="8" spans="1:8" s="128" customFormat="1" ht="25.5" x14ac:dyDescent="0.2">
      <c r="A8" s="126" t="s">
        <v>113</v>
      </c>
      <c r="B8" s="127">
        <v>256621.57</v>
      </c>
      <c r="C8" s="135">
        <v>244820.83</v>
      </c>
      <c r="E8" s="33"/>
      <c r="F8" s="33"/>
      <c r="G8" s="33"/>
      <c r="H8" s="139"/>
    </row>
    <row r="9" spans="1:8" s="128" customFormat="1" ht="12.75" x14ac:dyDescent="0.25">
      <c r="A9" s="126" t="s">
        <v>140</v>
      </c>
      <c r="B9" s="135">
        <v>1189816.8</v>
      </c>
      <c r="C9" s="135">
        <v>1165877.4099999999</v>
      </c>
      <c r="E9" s="33"/>
      <c r="F9" s="36"/>
      <c r="G9" s="36"/>
    </row>
    <row r="10" spans="1:8" s="128" customFormat="1" ht="25.5" x14ac:dyDescent="0.2">
      <c r="A10" s="126" t="s">
        <v>129</v>
      </c>
      <c r="B10" s="127">
        <v>374641.86</v>
      </c>
      <c r="C10" s="135">
        <v>366222.13</v>
      </c>
      <c r="E10" s="33"/>
      <c r="F10" s="36"/>
      <c r="G10" s="36"/>
      <c r="H10" s="139"/>
    </row>
    <row r="11" spans="1:8" s="128" customFormat="1" ht="12.75" x14ac:dyDescent="0.2">
      <c r="A11" s="126" t="s">
        <v>111</v>
      </c>
      <c r="B11" s="127">
        <v>309691.98</v>
      </c>
      <c r="C11" s="135">
        <v>302596.73</v>
      </c>
      <c r="E11" s="33"/>
      <c r="F11" s="36"/>
      <c r="G11" s="36"/>
      <c r="H11" s="139"/>
    </row>
    <row r="12" spans="1:8" s="128" customFormat="1" ht="12.75" x14ac:dyDescent="0.2">
      <c r="A12" s="126" t="s">
        <v>102</v>
      </c>
      <c r="B12" s="127">
        <v>64008.24</v>
      </c>
      <c r="C12" s="135">
        <v>62491.93</v>
      </c>
      <c r="E12" s="33"/>
      <c r="F12" s="36"/>
      <c r="G12" s="36"/>
      <c r="H12" s="139"/>
    </row>
    <row r="13" spans="1:8" s="128" customFormat="1" ht="12.75" x14ac:dyDescent="0.2">
      <c r="A13" s="126" t="s">
        <v>103</v>
      </c>
      <c r="B13" s="127">
        <v>0</v>
      </c>
      <c r="C13" s="135">
        <v>0</v>
      </c>
      <c r="E13" s="33"/>
      <c r="F13" s="33"/>
      <c r="G13" s="33"/>
      <c r="H13" s="139"/>
    </row>
    <row r="14" spans="1:8" s="128" customFormat="1" ht="12.75" x14ac:dyDescent="0.2">
      <c r="A14" s="126" t="s">
        <v>112</v>
      </c>
      <c r="B14" s="127">
        <v>491372.16</v>
      </c>
      <c r="C14" s="135">
        <v>471929.85</v>
      </c>
      <c r="E14" s="33"/>
      <c r="F14" s="36"/>
      <c r="G14" s="36"/>
      <c r="H14" s="139"/>
    </row>
    <row r="15" spans="1:8" s="128" customFormat="1" ht="12.75" x14ac:dyDescent="0.25">
      <c r="A15" s="126" t="s">
        <v>141</v>
      </c>
      <c r="B15" s="135">
        <v>100440</v>
      </c>
      <c r="C15" s="135">
        <v>100440</v>
      </c>
      <c r="E15" s="33"/>
      <c r="F15" s="36"/>
      <c r="G15" s="36"/>
    </row>
    <row r="16" spans="1:8" s="128" customFormat="1" ht="12.75" x14ac:dyDescent="0.25">
      <c r="A16" s="126" t="s">
        <v>114</v>
      </c>
      <c r="B16" s="135">
        <v>670216.86</v>
      </c>
      <c r="C16" s="135">
        <v>649629.56999999995</v>
      </c>
      <c r="E16" s="33"/>
      <c r="F16" s="36"/>
      <c r="G16" s="36"/>
    </row>
    <row r="17" spans="1:8" s="128" customFormat="1" ht="12.75" x14ac:dyDescent="0.25">
      <c r="A17" s="126" t="s">
        <v>142</v>
      </c>
      <c r="B17" s="135">
        <v>0</v>
      </c>
      <c r="C17" s="135">
        <v>0</v>
      </c>
      <c r="E17" s="33"/>
      <c r="F17" s="46"/>
      <c r="G17" s="46"/>
    </row>
    <row r="18" spans="1:8" s="128" customFormat="1" ht="12.75" x14ac:dyDescent="0.2">
      <c r="A18" s="126" t="s">
        <v>115</v>
      </c>
      <c r="B18" s="127">
        <v>0</v>
      </c>
      <c r="C18" s="135">
        <v>0</v>
      </c>
      <c r="E18" s="33"/>
      <c r="F18" s="33"/>
      <c r="G18" s="33"/>
      <c r="H18" s="139"/>
    </row>
    <row r="19" spans="1:8" s="128" customFormat="1" ht="12.75" x14ac:dyDescent="0.25">
      <c r="A19" s="126" t="s">
        <v>372</v>
      </c>
      <c r="B19" s="135">
        <v>247463.36</v>
      </c>
      <c r="C19" s="135">
        <v>241318.35</v>
      </c>
      <c r="E19" s="33"/>
      <c r="F19" s="36"/>
      <c r="G19" s="36"/>
    </row>
    <row r="20" spans="1:8" s="128" customFormat="1" ht="12.75" x14ac:dyDescent="0.25">
      <c r="A20" s="126" t="s">
        <v>143</v>
      </c>
      <c r="B20" s="127">
        <v>0</v>
      </c>
      <c r="C20" s="135">
        <v>4.0599999999999996</v>
      </c>
      <c r="E20" s="33"/>
      <c r="F20" s="33"/>
      <c r="G20" s="33"/>
    </row>
    <row r="21" spans="1:8" s="128" customFormat="1" ht="25.5" x14ac:dyDescent="0.25">
      <c r="A21" s="126" t="s">
        <v>116</v>
      </c>
      <c r="B21" s="127">
        <v>1890132.98</v>
      </c>
      <c r="C21" s="135">
        <v>1761418.84</v>
      </c>
      <c r="E21" s="33"/>
      <c r="F21" s="33"/>
      <c r="G21" s="33"/>
    </row>
    <row r="22" spans="1:8" s="128" customFormat="1" ht="25.5" x14ac:dyDescent="0.25">
      <c r="A22" s="126" t="s">
        <v>117</v>
      </c>
      <c r="B22" s="127">
        <v>6104576.1500000004</v>
      </c>
      <c r="C22" s="135">
        <v>5714068.8099999996</v>
      </c>
      <c r="E22" s="33"/>
      <c r="F22" s="33"/>
      <c r="G22" s="33"/>
    </row>
    <row r="23" spans="1:8" s="128" customFormat="1" ht="12.75" x14ac:dyDescent="0.25">
      <c r="A23" s="126" t="s">
        <v>118</v>
      </c>
      <c r="B23" s="135">
        <v>114838.92</v>
      </c>
      <c r="C23" s="135">
        <v>112062.38</v>
      </c>
      <c r="E23" s="33"/>
      <c r="F23" s="46"/>
      <c r="G23" s="46"/>
    </row>
    <row r="24" spans="1:8" s="128" customFormat="1" ht="12.75" x14ac:dyDescent="0.2">
      <c r="A24" s="126" t="s">
        <v>119</v>
      </c>
      <c r="B24" s="127">
        <v>273680.74</v>
      </c>
      <c r="C24" s="135">
        <v>202841.61</v>
      </c>
      <c r="E24" s="33"/>
      <c r="F24" s="46"/>
      <c r="G24" s="46"/>
      <c r="H24" s="139"/>
    </row>
    <row r="25" spans="1:8" s="128" customFormat="1" ht="12.75" x14ac:dyDescent="0.25">
      <c r="A25" s="126" t="s">
        <v>120</v>
      </c>
      <c r="B25" s="135">
        <v>15080.22</v>
      </c>
      <c r="C25" s="135">
        <v>15080.22</v>
      </c>
      <c r="E25" s="33"/>
      <c r="F25" s="33"/>
      <c r="G25" s="46"/>
    </row>
    <row r="26" spans="1:8" s="128" customFormat="1" ht="12.75" x14ac:dyDescent="0.2">
      <c r="A26" s="126" t="s">
        <v>180</v>
      </c>
      <c r="B26" s="127">
        <v>5174.3999999999996</v>
      </c>
      <c r="C26" s="135">
        <v>5174.3999999999996</v>
      </c>
      <c r="E26" s="33"/>
      <c r="F26" s="140"/>
      <c r="G26" s="140"/>
      <c r="H26" s="139"/>
    </row>
    <row r="27" spans="1:8" s="128" customFormat="1" ht="12.75" x14ac:dyDescent="0.2">
      <c r="A27" s="126" t="s">
        <v>100</v>
      </c>
      <c r="B27" s="127">
        <v>0</v>
      </c>
      <c r="C27" s="135">
        <v>0</v>
      </c>
      <c r="E27" s="33"/>
      <c r="F27" s="141"/>
      <c r="G27" s="141"/>
      <c r="H27" s="139"/>
    </row>
    <row r="28" spans="1:8" x14ac:dyDescent="0.25">
      <c r="A28" s="17" t="s">
        <v>144</v>
      </c>
      <c r="B28" s="28">
        <f>SUM(B7:B27)</f>
        <v>14544808.760000004</v>
      </c>
      <c r="C28" s="28">
        <f>SUM(C7:C27)</f>
        <v>13798505.51</v>
      </c>
      <c r="E28" s="34"/>
      <c r="F28" s="47"/>
      <c r="G28" s="47"/>
    </row>
    <row r="29" spans="1:8" ht="15" x14ac:dyDescent="0.25">
      <c r="B29" s="18"/>
      <c r="C29" s="18"/>
    </row>
    <row r="30" spans="1:8" x14ac:dyDescent="0.25">
      <c r="A30" s="25" t="s">
        <v>110</v>
      </c>
      <c r="B30" s="26" t="s">
        <v>146</v>
      </c>
    </row>
    <row r="31" spans="1:8" s="128" customFormat="1" ht="12.75" x14ac:dyDescent="0.2">
      <c r="A31" s="126" t="s">
        <v>147</v>
      </c>
      <c r="B31" s="127">
        <f>SUM(B32:B40)</f>
        <v>2416546.9700000002</v>
      </c>
      <c r="E31" s="33"/>
      <c r="F31" s="138"/>
      <c r="G31" s="139"/>
      <c r="H31" s="139"/>
    </row>
    <row r="32" spans="1:8" s="128" customFormat="1" ht="12.75" x14ac:dyDescent="0.2">
      <c r="A32" s="129" t="s">
        <v>121</v>
      </c>
      <c r="B32" s="130">
        <v>402893.52</v>
      </c>
      <c r="E32" s="33"/>
      <c r="F32" s="46"/>
      <c r="G32" s="139"/>
      <c r="H32" s="139"/>
    </row>
    <row r="33" spans="1:8" s="128" customFormat="1" ht="12.75" x14ac:dyDescent="0.2">
      <c r="A33" s="129" t="s">
        <v>122</v>
      </c>
      <c r="B33" s="130">
        <v>372770.64</v>
      </c>
      <c r="E33" s="33"/>
      <c r="F33" s="36"/>
      <c r="G33" s="139"/>
      <c r="H33" s="139"/>
    </row>
    <row r="34" spans="1:8" s="128" customFormat="1" ht="25.5" x14ac:dyDescent="0.2">
      <c r="A34" s="129" t="s">
        <v>123</v>
      </c>
      <c r="B34" s="130">
        <v>394421.46</v>
      </c>
      <c r="E34" s="33"/>
      <c r="F34" s="33"/>
      <c r="G34" s="139"/>
      <c r="H34" s="139"/>
    </row>
    <row r="35" spans="1:8" s="128" customFormat="1" ht="25.5" x14ac:dyDescent="0.2">
      <c r="A35" s="129" t="s">
        <v>124</v>
      </c>
      <c r="B35" s="130">
        <v>48949.68</v>
      </c>
      <c r="E35" s="33"/>
      <c r="F35" s="33"/>
      <c r="G35" s="139"/>
      <c r="H35" s="139"/>
    </row>
    <row r="36" spans="1:8" s="128" customFormat="1" ht="12.75" x14ac:dyDescent="0.2">
      <c r="A36" s="129" t="s">
        <v>125</v>
      </c>
      <c r="B36" s="130">
        <v>15061.44</v>
      </c>
      <c r="E36" s="33"/>
      <c r="F36" s="36"/>
      <c r="G36" s="139"/>
      <c r="H36" s="139"/>
    </row>
    <row r="37" spans="1:8" s="128" customFormat="1" ht="12.75" x14ac:dyDescent="0.2">
      <c r="A37" s="129" t="s">
        <v>126</v>
      </c>
      <c r="B37" s="130">
        <v>54509.04</v>
      </c>
      <c r="E37" s="33"/>
      <c r="F37" s="36"/>
      <c r="G37" s="139"/>
      <c r="H37" s="139"/>
    </row>
    <row r="38" spans="1:8" s="128" customFormat="1" ht="12.75" x14ac:dyDescent="0.2">
      <c r="A38" s="129" t="s">
        <v>127</v>
      </c>
      <c r="B38" s="130">
        <v>1100674.07</v>
      </c>
      <c r="E38" s="33"/>
      <c r="F38" s="36"/>
      <c r="G38" s="139"/>
      <c r="H38" s="139"/>
    </row>
    <row r="39" spans="1:8" s="128" customFormat="1" ht="12.75" x14ac:dyDescent="0.2">
      <c r="A39" s="129" t="s">
        <v>128</v>
      </c>
      <c r="B39" s="130">
        <v>0</v>
      </c>
      <c r="E39" s="33"/>
      <c r="F39" s="33"/>
      <c r="G39" s="139"/>
      <c r="H39" s="139"/>
    </row>
    <row r="40" spans="1:8" s="128" customFormat="1" ht="25.5" x14ac:dyDescent="0.2">
      <c r="A40" s="129" t="s">
        <v>131</v>
      </c>
      <c r="B40" s="130">
        <v>27267.119999999999</v>
      </c>
      <c r="E40" s="33"/>
      <c r="F40" s="46"/>
      <c r="G40" s="139"/>
      <c r="H40" s="139"/>
    </row>
    <row r="41" spans="1:8" s="128" customFormat="1" ht="12.75" x14ac:dyDescent="0.2">
      <c r="A41" s="126" t="s">
        <v>148</v>
      </c>
      <c r="B41" s="127">
        <v>2864857</v>
      </c>
      <c r="E41" s="33"/>
      <c r="F41" s="36"/>
      <c r="G41" s="139"/>
      <c r="H41" s="139"/>
    </row>
    <row r="42" spans="1:8" s="128" customFormat="1" ht="25.5" x14ac:dyDescent="0.2">
      <c r="A42" s="126" t="s">
        <v>101</v>
      </c>
      <c r="B42" s="127">
        <v>374653.32</v>
      </c>
      <c r="E42" s="33"/>
      <c r="F42" s="46"/>
      <c r="G42" s="139"/>
      <c r="H42" s="139"/>
    </row>
    <row r="43" spans="1:8" s="128" customFormat="1" ht="12.75" x14ac:dyDescent="0.2">
      <c r="A43" s="126" t="s">
        <v>130</v>
      </c>
      <c r="B43" s="127">
        <v>309700.86</v>
      </c>
      <c r="E43" s="33"/>
      <c r="F43" s="46"/>
      <c r="G43" s="139"/>
      <c r="H43" s="139"/>
    </row>
    <row r="44" spans="1:8" s="128" customFormat="1" ht="12.75" x14ac:dyDescent="0.2">
      <c r="A44" s="126" t="s">
        <v>336</v>
      </c>
      <c r="B44" s="127">
        <v>64011.12</v>
      </c>
      <c r="E44" s="33"/>
      <c r="F44" s="46"/>
      <c r="G44" s="139"/>
      <c r="H44" s="139"/>
    </row>
    <row r="45" spans="1:8" s="128" customFormat="1" ht="12.75" x14ac:dyDescent="0.2">
      <c r="A45" s="126" t="s">
        <v>337</v>
      </c>
      <c r="B45" s="127">
        <v>0</v>
      </c>
      <c r="E45" s="33"/>
      <c r="F45" s="33"/>
      <c r="G45" s="139"/>
      <c r="H45" s="139"/>
    </row>
    <row r="46" spans="1:8" s="128" customFormat="1" ht="12.75" x14ac:dyDescent="0.2">
      <c r="A46" s="126" t="s">
        <v>338</v>
      </c>
      <c r="B46" s="127">
        <v>537406.02</v>
      </c>
      <c r="E46" s="33"/>
      <c r="F46" s="36"/>
      <c r="G46" s="139"/>
      <c r="H46" s="139"/>
    </row>
    <row r="47" spans="1:8" s="128" customFormat="1" ht="12.75" x14ac:dyDescent="0.2">
      <c r="A47" s="126" t="s">
        <v>104</v>
      </c>
      <c r="B47" s="127">
        <v>144449.28</v>
      </c>
      <c r="E47" s="33"/>
      <c r="F47" s="36"/>
      <c r="G47" s="139"/>
      <c r="H47" s="139"/>
    </row>
    <row r="48" spans="1:8" s="128" customFormat="1" ht="12.75" x14ac:dyDescent="0.2">
      <c r="A48" s="126" t="s">
        <v>339</v>
      </c>
      <c r="B48" s="127">
        <v>670234.07999999996</v>
      </c>
      <c r="E48" s="33"/>
      <c r="F48" s="46"/>
      <c r="G48" s="139"/>
      <c r="H48" s="139"/>
    </row>
    <row r="49" spans="1:8" s="128" customFormat="1" ht="12.75" x14ac:dyDescent="0.2">
      <c r="A49" s="126" t="s">
        <v>340</v>
      </c>
      <c r="B49" s="127">
        <v>0</v>
      </c>
      <c r="E49" s="33"/>
      <c r="F49" s="33"/>
      <c r="G49" s="139"/>
      <c r="H49" s="139"/>
    </row>
    <row r="50" spans="1:8" s="128" customFormat="1" ht="12.75" x14ac:dyDescent="0.2">
      <c r="A50" s="131" t="s">
        <v>341</v>
      </c>
      <c r="B50" s="127">
        <v>0</v>
      </c>
      <c r="E50" s="33"/>
      <c r="F50" s="33"/>
      <c r="G50" s="139"/>
      <c r="H50" s="139"/>
    </row>
    <row r="51" spans="1:8" s="128" customFormat="1" ht="12.75" x14ac:dyDescent="0.2">
      <c r="A51" s="126" t="s">
        <v>371</v>
      </c>
      <c r="B51" s="127">
        <v>240256.62</v>
      </c>
      <c r="E51" s="33"/>
      <c r="F51" s="33"/>
      <c r="G51" s="139"/>
      <c r="H51" s="139"/>
    </row>
    <row r="52" spans="1:8" s="128" customFormat="1" ht="12.75" x14ac:dyDescent="0.2">
      <c r="A52" s="131" t="s">
        <v>343</v>
      </c>
      <c r="B52" s="132">
        <v>0</v>
      </c>
      <c r="E52" s="33"/>
      <c r="F52" s="33"/>
      <c r="G52" s="139"/>
      <c r="H52" s="139"/>
    </row>
    <row r="53" spans="1:8" s="128" customFormat="1" ht="25.5" x14ac:dyDescent="0.2">
      <c r="A53" s="126" t="s">
        <v>346</v>
      </c>
      <c r="B53" s="127">
        <v>2044008.14</v>
      </c>
      <c r="E53" s="33"/>
      <c r="F53" s="33"/>
      <c r="G53" s="139"/>
      <c r="H53" s="139"/>
    </row>
    <row r="54" spans="1:8" s="128" customFormat="1" ht="12.75" x14ac:dyDescent="0.25">
      <c r="A54" s="133" t="s">
        <v>134</v>
      </c>
      <c r="B54" s="130">
        <v>53486.64</v>
      </c>
      <c r="E54" s="33"/>
      <c r="F54" s="33"/>
    </row>
    <row r="55" spans="1:8" s="128" customFormat="1" ht="12.75" x14ac:dyDescent="0.2">
      <c r="A55" s="133" t="s">
        <v>181</v>
      </c>
      <c r="B55" s="130">
        <v>92191.51</v>
      </c>
      <c r="F55" s="140"/>
      <c r="H55" s="139"/>
    </row>
    <row r="56" spans="1:8" s="128" customFormat="1" ht="12.75" x14ac:dyDescent="0.2">
      <c r="A56" s="126" t="s">
        <v>344</v>
      </c>
      <c r="B56" s="127">
        <v>5992595.0199999996</v>
      </c>
      <c r="E56" s="33"/>
      <c r="F56" s="33"/>
      <c r="H56" s="139"/>
    </row>
    <row r="57" spans="1:8" s="128" customFormat="1" ht="12.75" x14ac:dyDescent="0.2">
      <c r="A57" s="133" t="s">
        <v>135</v>
      </c>
      <c r="B57" s="130">
        <v>110943.42</v>
      </c>
      <c r="F57" s="33"/>
      <c r="H57" s="139"/>
    </row>
    <row r="58" spans="1:8" s="128" customFormat="1" ht="12.75" x14ac:dyDescent="0.2">
      <c r="A58" s="126" t="s">
        <v>345</v>
      </c>
      <c r="B58" s="127">
        <v>57862.2</v>
      </c>
      <c r="E58" s="33"/>
      <c r="F58" s="33"/>
      <c r="G58" s="139"/>
      <c r="H58" s="139"/>
    </row>
    <row r="59" spans="1:8" s="128" customFormat="1" ht="12.75" x14ac:dyDescent="0.2">
      <c r="A59" s="131" t="s">
        <v>107</v>
      </c>
      <c r="B59" s="132">
        <v>0</v>
      </c>
      <c r="E59" s="33"/>
      <c r="F59" s="33"/>
      <c r="G59" s="139"/>
      <c r="H59" s="139"/>
    </row>
    <row r="60" spans="1:8" s="128" customFormat="1" ht="12.75" x14ac:dyDescent="0.2">
      <c r="A60" s="126" t="s">
        <v>108</v>
      </c>
      <c r="B60" s="127">
        <v>0</v>
      </c>
      <c r="E60" s="33"/>
      <c r="F60" s="33"/>
      <c r="H60" s="139"/>
    </row>
    <row r="61" spans="1:8" s="128" customFormat="1" ht="12.75" x14ac:dyDescent="0.2">
      <c r="A61" s="131" t="s">
        <v>109</v>
      </c>
      <c r="B61" s="127">
        <v>0</v>
      </c>
      <c r="E61" s="33"/>
      <c r="F61" s="141"/>
      <c r="G61" s="139"/>
      <c r="H61" s="139"/>
    </row>
    <row r="62" spans="1:8" s="128" customFormat="1" ht="25.5" x14ac:dyDescent="0.2">
      <c r="A62" s="126" t="s">
        <v>185</v>
      </c>
      <c r="B62" s="134">
        <v>0</v>
      </c>
      <c r="E62" s="33"/>
      <c r="F62" s="33"/>
      <c r="G62" s="139"/>
      <c r="H62" s="139"/>
    </row>
    <row r="63" spans="1:8" x14ac:dyDescent="0.25">
      <c r="A63" s="17" t="s">
        <v>149</v>
      </c>
      <c r="B63" s="27">
        <f>B31+B41+B42+B43+B46+B44+B45+B47+B49+B48+B51+B58+B53+B50+B56+B52+B59+B60+B61+B62</f>
        <v>15716580.630000003</v>
      </c>
      <c r="E63" s="40"/>
      <c r="F63" s="48"/>
    </row>
    <row r="64" spans="1:8" ht="4.5" customHeight="1" x14ac:dyDescent="0.25">
      <c r="B64" s="2"/>
      <c r="E64" s="42"/>
      <c r="F64" s="49"/>
    </row>
    <row r="65" spans="1:2" x14ac:dyDescent="0.25">
      <c r="A65" s="17" t="s">
        <v>137</v>
      </c>
      <c r="B65" s="27">
        <f>C28-B63</f>
        <v>-1918075.1200000029</v>
      </c>
    </row>
  </sheetData>
  <mergeCells count="4">
    <mergeCell ref="A1:C1"/>
    <mergeCell ref="A3:C3"/>
    <mergeCell ref="A5:A6"/>
    <mergeCell ref="B5:C5"/>
  </mergeCells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scale="80" orientation="portrait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zoomScaleNormal="100" workbookViewId="0">
      <pane ySplit="3" topLeftCell="A4" activePane="bottomLeft" state="frozen"/>
      <selection sqref="A1:C1"/>
      <selection pane="bottomLeft" sqref="A1:C1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155" t="s">
        <v>97</v>
      </c>
      <c r="B1" s="155"/>
      <c r="C1" s="155"/>
      <c r="D1" s="16"/>
      <c r="E1" s="21"/>
      <c r="F1" s="21"/>
    </row>
    <row r="2" spans="1:8" ht="6.75" customHeight="1" thickBot="1" x14ac:dyDescent="0.3"/>
    <row r="3" spans="1:8" ht="24.75" customHeight="1" thickBot="1" x14ac:dyDescent="0.3">
      <c r="A3" s="159" t="s">
        <v>81</v>
      </c>
      <c r="B3" s="159"/>
      <c r="C3" s="159"/>
      <c r="D3" s="23"/>
      <c r="E3" s="1" t="s">
        <v>91</v>
      </c>
      <c r="F3" s="20"/>
    </row>
    <row r="4" spans="1:8" ht="6" customHeight="1" x14ac:dyDescent="0.25"/>
    <row r="5" spans="1:8" x14ac:dyDescent="0.25">
      <c r="A5" s="153" t="s">
        <v>110</v>
      </c>
      <c r="B5" s="157" t="s">
        <v>145</v>
      </c>
      <c r="C5" s="158"/>
      <c r="E5" s="5"/>
      <c r="F5" s="6"/>
    </row>
    <row r="6" spans="1:8" x14ac:dyDescent="0.25">
      <c r="A6" s="154"/>
      <c r="B6" s="25" t="s">
        <v>98</v>
      </c>
      <c r="C6" s="25" t="s">
        <v>99</v>
      </c>
      <c r="E6" s="5"/>
      <c r="F6" s="6"/>
    </row>
    <row r="7" spans="1:8" s="128" customFormat="1" ht="12.75" x14ac:dyDescent="0.2">
      <c r="A7" s="126" t="s">
        <v>139</v>
      </c>
      <c r="B7" s="127">
        <v>4169123.72</v>
      </c>
      <c r="C7" s="135">
        <v>4153407.24</v>
      </c>
      <c r="E7" s="33"/>
      <c r="F7" s="36"/>
      <c r="G7" s="36"/>
      <c r="H7" s="139"/>
    </row>
    <row r="8" spans="1:8" s="128" customFormat="1" ht="25.5" x14ac:dyDescent="0.2">
      <c r="A8" s="126" t="s">
        <v>113</v>
      </c>
      <c r="B8" s="127">
        <v>329189.25</v>
      </c>
      <c r="C8" s="135">
        <v>314411.49</v>
      </c>
      <c r="E8" s="33"/>
      <c r="F8" s="33"/>
      <c r="G8" s="33"/>
      <c r="H8" s="139"/>
    </row>
    <row r="9" spans="1:8" s="128" customFormat="1" ht="12.75" x14ac:dyDescent="0.25">
      <c r="A9" s="126" t="s">
        <v>140</v>
      </c>
      <c r="B9" s="135">
        <v>2035454.52</v>
      </c>
      <c r="C9" s="135">
        <v>2037814.83</v>
      </c>
      <c r="E9" s="33"/>
      <c r="F9" s="36"/>
      <c r="G9" s="36"/>
    </row>
    <row r="10" spans="1:8" s="128" customFormat="1" ht="25.5" x14ac:dyDescent="0.2">
      <c r="A10" s="126" t="s">
        <v>129</v>
      </c>
      <c r="B10" s="127">
        <v>640905.31999999995</v>
      </c>
      <c r="C10" s="135">
        <v>637071.68999999994</v>
      </c>
      <c r="E10" s="33"/>
      <c r="F10" s="36"/>
      <c r="G10" s="36"/>
      <c r="H10" s="139"/>
    </row>
    <row r="11" spans="1:8" s="128" customFormat="1" ht="12.75" x14ac:dyDescent="0.2">
      <c r="A11" s="126" t="s">
        <v>111</v>
      </c>
      <c r="B11" s="127">
        <v>529794.13</v>
      </c>
      <c r="C11" s="135">
        <v>526793.29</v>
      </c>
      <c r="E11" s="33"/>
      <c r="F11" s="36"/>
      <c r="G11" s="36"/>
      <c r="H11" s="139"/>
    </row>
    <row r="12" spans="1:8" s="128" customFormat="1" ht="12.75" x14ac:dyDescent="0.2">
      <c r="A12" s="126" t="s">
        <v>102</v>
      </c>
      <c r="B12" s="127">
        <v>102337.52</v>
      </c>
      <c r="C12" s="135">
        <v>104183.55</v>
      </c>
      <c r="E12" s="33"/>
      <c r="F12" s="36"/>
      <c r="G12" s="36"/>
      <c r="H12" s="139"/>
    </row>
    <row r="13" spans="1:8" s="128" customFormat="1" ht="12.75" x14ac:dyDescent="0.2">
      <c r="A13" s="126" t="s">
        <v>103</v>
      </c>
      <c r="B13" s="127">
        <v>0</v>
      </c>
      <c r="C13" s="135">
        <v>0</v>
      </c>
      <c r="E13" s="33"/>
      <c r="F13" s="33"/>
      <c r="G13" s="33"/>
      <c r="H13" s="139"/>
    </row>
    <row r="14" spans="1:8" s="128" customFormat="1" ht="12.75" x14ac:dyDescent="0.2">
      <c r="A14" s="126" t="s">
        <v>112</v>
      </c>
      <c r="B14" s="127">
        <v>1019680.53</v>
      </c>
      <c r="C14" s="135">
        <v>1003765.42</v>
      </c>
      <c r="E14" s="33"/>
      <c r="F14" s="36"/>
      <c r="G14" s="36"/>
      <c r="H14" s="139"/>
    </row>
    <row r="15" spans="1:8" s="128" customFormat="1" ht="12.75" x14ac:dyDescent="0.25">
      <c r="A15" s="126" t="s">
        <v>141</v>
      </c>
      <c r="B15" s="135">
        <v>94572</v>
      </c>
      <c r="C15" s="135">
        <v>94572</v>
      </c>
      <c r="E15" s="33"/>
      <c r="F15" s="36"/>
      <c r="G15" s="36"/>
    </row>
    <row r="16" spans="1:8" s="128" customFormat="1" ht="12.75" x14ac:dyDescent="0.25">
      <c r="A16" s="126" t="s">
        <v>114</v>
      </c>
      <c r="B16" s="135">
        <v>1146522.3799999999</v>
      </c>
      <c r="C16" s="135">
        <v>1120078.94</v>
      </c>
      <c r="E16" s="33"/>
      <c r="F16" s="36"/>
      <c r="G16" s="36"/>
    </row>
    <row r="17" spans="1:8" s="128" customFormat="1" ht="12.75" x14ac:dyDescent="0.25">
      <c r="A17" s="126" t="s">
        <v>142</v>
      </c>
      <c r="B17" s="135">
        <v>272135.93</v>
      </c>
      <c r="C17" s="135">
        <v>268641.57</v>
      </c>
      <c r="E17" s="33"/>
      <c r="F17" s="46"/>
      <c r="G17" s="46"/>
    </row>
    <row r="18" spans="1:8" s="128" customFormat="1" ht="12.75" x14ac:dyDescent="0.2">
      <c r="A18" s="126" t="s">
        <v>115</v>
      </c>
      <c r="B18" s="127">
        <v>0</v>
      </c>
      <c r="C18" s="135">
        <v>0</v>
      </c>
      <c r="E18" s="33"/>
      <c r="F18" s="33"/>
      <c r="G18" s="33"/>
      <c r="H18" s="139"/>
    </row>
    <row r="19" spans="1:8" s="128" customFormat="1" ht="12.75" x14ac:dyDescent="0.25">
      <c r="A19" s="126" t="s">
        <v>372</v>
      </c>
      <c r="B19" s="135">
        <v>311194.09999999998</v>
      </c>
      <c r="C19" s="135">
        <v>313069.03000000003</v>
      </c>
      <c r="E19" s="33"/>
      <c r="F19" s="36"/>
      <c r="G19" s="36"/>
    </row>
    <row r="20" spans="1:8" s="128" customFormat="1" ht="12.75" x14ac:dyDescent="0.25">
      <c r="A20" s="126" t="s">
        <v>143</v>
      </c>
      <c r="B20" s="127">
        <v>0</v>
      </c>
      <c r="C20" s="135">
        <v>1972.93</v>
      </c>
      <c r="E20" s="33"/>
      <c r="F20" s="33"/>
      <c r="G20" s="36"/>
    </row>
    <row r="21" spans="1:8" s="128" customFormat="1" ht="25.5" x14ac:dyDescent="0.25">
      <c r="A21" s="126" t="s">
        <v>116</v>
      </c>
      <c r="B21" s="127">
        <v>1513485.77</v>
      </c>
      <c r="C21" s="135">
        <v>2100659.17</v>
      </c>
      <c r="E21" s="33"/>
      <c r="F21" s="33"/>
      <c r="G21" s="33"/>
    </row>
    <row r="22" spans="1:8" s="128" customFormat="1" ht="25.5" x14ac:dyDescent="0.25">
      <c r="A22" s="126" t="s">
        <v>117</v>
      </c>
      <c r="B22" s="127">
        <v>6909323.6200000001</v>
      </c>
      <c r="C22" s="135">
        <v>8608603.8100000005</v>
      </c>
      <c r="E22" s="33"/>
      <c r="F22" s="33"/>
      <c r="G22" s="33"/>
    </row>
    <row r="23" spans="1:8" s="128" customFormat="1" ht="12.75" x14ac:dyDescent="0.25">
      <c r="A23" s="126" t="s">
        <v>118</v>
      </c>
      <c r="B23" s="135">
        <v>196465.5</v>
      </c>
      <c r="C23" s="135">
        <v>197017.8</v>
      </c>
      <c r="E23" s="33"/>
      <c r="F23" s="46"/>
      <c r="G23" s="46"/>
    </row>
    <row r="24" spans="1:8" s="128" customFormat="1" ht="12.75" x14ac:dyDescent="0.2">
      <c r="A24" s="126" t="s">
        <v>119</v>
      </c>
      <c r="B24" s="127">
        <v>301670.73</v>
      </c>
      <c r="C24" s="135">
        <v>312681.53999999998</v>
      </c>
      <c r="E24" s="33"/>
      <c r="F24" s="46"/>
      <c r="G24" s="46"/>
      <c r="H24" s="139"/>
    </row>
    <row r="25" spans="1:8" s="128" customFormat="1" ht="12.75" x14ac:dyDescent="0.25">
      <c r="A25" s="126" t="s">
        <v>120</v>
      </c>
      <c r="B25" s="135">
        <v>5326.65</v>
      </c>
      <c r="C25" s="135">
        <v>5326.65</v>
      </c>
      <c r="E25" s="33"/>
      <c r="F25" s="33"/>
      <c r="G25" s="46"/>
    </row>
    <row r="26" spans="1:8" s="128" customFormat="1" ht="12.75" x14ac:dyDescent="0.2">
      <c r="A26" s="126" t="s">
        <v>180</v>
      </c>
      <c r="B26" s="127">
        <v>0</v>
      </c>
      <c r="C26" s="135">
        <v>0</v>
      </c>
      <c r="E26" s="33"/>
      <c r="F26" s="140"/>
      <c r="G26" s="140"/>
      <c r="H26" s="139"/>
    </row>
    <row r="27" spans="1:8" s="128" customFormat="1" ht="12.75" x14ac:dyDescent="0.2">
      <c r="A27" s="126" t="s">
        <v>100</v>
      </c>
      <c r="B27" s="127">
        <v>0</v>
      </c>
      <c r="C27" s="135">
        <v>0</v>
      </c>
      <c r="E27" s="33"/>
      <c r="F27" s="141"/>
      <c r="G27" s="141"/>
      <c r="H27" s="139"/>
    </row>
    <row r="28" spans="1:8" ht="15" x14ac:dyDescent="0.25">
      <c r="A28" s="17" t="s">
        <v>144</v>
      </c>
      <c r="B28" s="28">
        <f>SUM(B7:B27)</f>
        <v>19577181.669999998</v>
      </c>
      <c r="C28" s="28">
        <f>SUM(C7:C27)</f>
        <v>21800070.949999999</v>
      </c>
      <c r="E28"/>
      <c r="F28" s="34"/>
      <c r="G28" s="47"/>
      <c r="H28" s="35"/>
    </row>
    <row r="29" spans="1:8" ht="15" x14ac:dyDescent="0.25">
      <c r="B29" s="18"/>
      <c r="C29" s="18"/>
    </row>
    <row r="30" spans="1:8" x14ac:dyDescent="0.25">
      <c r="A30" s="25" t="s">
        <v>110</v>
      </c>
      <c r="B30" s="26" t="s">
        <v>146</v>
      </c>
    </row>
    <row r="31" spans="1:8" s="128" customFormat="1" ht="12.75" x14ac:dyDescent="0.2">
      <c r="A31" s="126" t="s">
        <v>147</v>
      </c>
      <c r="B31" s="127">
        <f>SUM(B32:B40)</f>
        <v>4160718.5200000005</v>
      </c>
      <c r="E31" s="33"/>
      <c r="F31" s="138"/>
      <c r="G31" s="139"/>
      <c r="H31" s="139"/>
    </row>
    <row r="32" spans="1:8" s="128" customFormat="1" ht="12.75" x14ac:dyDescent="0.2">
      <c r="A32" s="129" t="s">
        <v>121</v>
      </c>
      <c r="B32" s="130">
        <v>689020.08</v>
      </c>
      <c r="E32" s="33"/>
      <c r="F32" s="46"/>
      <c r="G32" s="139"/>
      <c r="H32" s="139"/>
    </row>
    <row r="33" spans="1:8" s="128" customFormat="1" ht="12.75" x14ac:dyDescent="0.2">
      <c r="A33" s="129" t="s">
        <v>122</v>
      </c>
      <c r="B33" s="130">
        <v>637504.56000000006</v>
      </c>
      <c r="E33" s="33"/>
      <c r="F33" s="36"/>
      <c r="G33" s="139"/>
      <c r="H33" s="139"/>
    </row>
    <row r="34" spans="1:8" s="128" customFormat="1" ht="25.5" x14ac:dyDescent="0.2">
      <c r="A34" s="129" t="s">
        <v>123</v>
      </c>
      <c r="B34" s="130">
        <v>674531.34</v>
      </c>
      <c r="E34" s="33"/>
      <c r="F34" s="33"/>
      <c r="G34" s="139"/>
      <c r="H34" s="139"/>
    </row>
    <row r="35" spans="1:8" s="128" customFormat="1" ht="25.5" x14ac:dyDescent="0.2">
      <c r="A35" s="129" t="s">
        <v>124</v>
      </c>
      <c r="B35" s="130">
        <v>83712.72</v>
      </c>
      <c r="E35" s="33"/>
      <c r="F35" s="33"/>
      <c r="G35" s="139"/>
      <c r="H35" s="139"/>
    </row>
    <row r="36" spans="1:8" s="128" customFormat="1" ht="12.75" x14ac:dyDescent="0.2">
      <c r="A36" s="129" t="s">
        <v>125</v>
      </c>
      <c r="B36" s="130">
        <v>25757.759999999998</v>
      </c>
      <c r="E36" s="33"/>
      <c r="F36" s="36"/>
      <c r="G36" s="139"/>
      <c r="H36" s="139"/>
    </row>
    <row r="37" spans="1:8" s="128" customFormat="1" ht="12.75" x14ac:dyDescent="0.2">
      <c r="A37" s="129" t="s">
        <v>126</v>
      </c>
      <c r="B37" s="130">
        <v>122645.34</v>
      </c>
      <c r="E37" s="33"/>
      <c r="F37" s="36"/>
      <c r="G37" s="139"/>
      <c r="H37" s="139"/>
    </row>
    <row r="38" spans="1:8" s="128" customFormat="1" ht="12.75" x14ac:dyDescent="0.2">
      <c r="A38" s="129" t="s">
        <v>127</v>
      </c>
      <c r="B38" s="130">
        <v>1707140.36</v>
      </c>
      <c r="E38" s="33"/>
      <c r="F38" s="36"/>
      <c r="G38" s="139"/>
      <c r="H38" s="139"/>
    </row>
    <row r="39" spans="1:8" s="128" customFormat="1" ht="12.75" x14ac:dyDescent="0.2">
      <c r="A39" s="129" t="s">
        <v>128</v>
      </c>
      <c r="B39" s="130">
        <v>119010.24000000001</v>
      </c>
      <c r="E39" s="33"/>
      <c r="F39" s="36"/>
      <c r="G39" s="139"/>
      <c r="H39" s="139"/>
    </row>
    <row r="40" spans="1:8" s="128" customFormat="1" ht="25.5" x14ac:dyDescent="0.2">
      <c r="A40" s="129" t="s">
        <v>131</v>
      </c>
      <c r="B40" s="130">
        <v>101396.12</v>
      </c>
      <c r="E40" s="33"/>
      <c r="F40" s="46"/>
      <c r="G40" s="139"/>
      <c r="H40" s="139"/>
    </row>
    <row r="41" spans="1:8" s="128" customFormat="1" ht="12.75" x14ac:dyDescent="0.2">
      <c r="A41" s="126" t="s">
        <v>148</v>
      </c>
      <c r="B41" s="127">
        <v>1637543</v>
      </c>
      <c r="E41" s="33"/>
      <c r="F41" s="36"/>
      <c r="G41" s="139"/>
      <c r="H41" s="139"/>
    </row>
    <row r="42" spans="1:8" s="128" customFormat="1" ht="25.5" x14ac:dyDescent="0.2">
      <c r="A42" s="126" t="s">
        <v>101</v>
      </c>
      <c r="B42" s="127">
        <v>640724.28</v>
      </c>
      <c r="E42" s="33"/>
      <c r="F42" s="46"/>
      <c r="G42" s="139"/>
      <c r="H42" s="139"/>
    </row>
    <row r="43" spans="1:8" s="128" customFormat="1" ht="12.75" x14ac:dyDescent="0.2">
      <c r="A43" s="126" t="s">
        <v>130</v>
      </c>
      <c r="B43" s="127">
        <v>529643.93999999994</v>
      </c>
      <c r="E43" s="33"/>
      <c r="F43" s="46"/>
      <c r="G43" s="139"/>
      <c r="H43" s="139"/>
    </row>
    <row r="44" spans="1:8" s="128" customFormat="1" ht="12.75" x14ac:dyDescent="0.2">
      <c r="A44" s="126" t="s">
        <v>336</v>
      </c>
      <c r="B44" s="127">
        <v>102307.8</v>
      </c>
      <c r="E44" s="33"/>
      <c r="F44" s="46"/>
      <c r="G44" s="139"/>
      <c r="H44" s="139"/>
    </row>
    <row r="45" spans="1:8" s="128" customFormat="1" ht="12.75" x14ac:dyDescent="0.2">
      <c r="A45" s="126" t="s">
        <v>337</v>
      </c>
      <c r="B45" s="127">
        <v>0</v>
      </c>
      <c r="E45" s="33"/>
      <c r="F45" s="33"/>
      <c r="G45" s="139"/>
      <c r="H45" s="139"/>
    </row>
    <row r="46" spans="1:8" s="128" customFormat="1" ht="12.75" x14ac:dyDescent="0.2">
      <c r="A46" s="126" t="s">
        <v>338</v>
      </c>
      <c r="B46" s="127">
        <v>935348.98</v>
      </c>
      <c r="E46" s="33"/>
      <c r="F46" s="36"/>
      <c r="G46" s="139"/>
      <c r="H46" s="139"/>
    </row>
    <row r="47" spans="1:8" s="128" customFormat="1" ht="12.75" x14ac:dyDescent="0.2">
      <c r="A47" s="126" t="s">
        <v>104</v>
      </c>
      <c r="B47" s="127">
        <v>210655.2</v>
      </c>
      <c r="E47" s="33"/>
      <c r="F47" s="36"/>
      <c r="G47" s="139"/>
      <c r="H47" s="139"/>
    </row>
    <row r="48" spans="1:8" s="128" customFormat="1" ht="12.75" x14ac:dyDescent="0.2">
      <c r="A48" s="126" t="s">
        <v>339</v>
      </c>
      <c r="B48" s="127">
        <v>1146220.32</v>
      </c>
      <c r="E48" s="33"/>
      <c r="F48" s="46"/>
      <c r="G48" s="139"/>
      <c r="H48" s="139"/>
    </row>
    <row r="49" spans="1:8" s="128" customFormat="1" ht="12.75" x14ac:dyDescent="0.2">
      <c r="A49" s="126" t="s">
        <v>340</v>
      </c>
      <c r="B49" s="127">
        <v>272135.93</v>
      </c>
      <c r="E49" s="33"/>
      <c r="F49" s="36"/>
      <c r="G49" s="139"/>
      <c r="H49" s="139"/>
    </row>
    <row r="50" spans="1:8" s="128" customFormat="1" ht="12.75" x14ac:dyDescent="0.2">
      <c r="A50" s="131" t="s">
        <v>341</v>
      </c>
      <c r="B50" s="127">
        <v>0</v>
      </c>
      <c r="E50" s="33"/>
      <c r="F50" s="33"/>
      <c r="H50" s="139"/>
    </row>
    <row r="51" spans="1:8" s="128" customFormat="1" ht="12.75" x14ac:dyDescent="0.2">
      <c r="A51" s="126" t="s">
        <v>371</v>
      </c>
      <c r="B51" s="127">
        <v>305676.92</v>
      </c>
      <c r="E51" s="33"/>
      <c r="F51" s="33"/>
      <c r="G51" s="139"/>
      <c r="H51" s="139"/>
    </row>
    <row r="52" spans="1:8" s="128" customFormat="1" ht="12.75" x14ac:dyDescent="0.2">
      <c r="A52" s="131" t="s">
        <v>343</v>
      </c>
      <c r="B52" s="132">
        <v>0</v>
      </c>
      <c r="E52" s="33"/>
      <c r="F52" s="33"/>
      <c r="G52" s="139"/>
      <c r="H52" s="139"/>
    </row>
    <row r="53" spans="1:8" s="128" customFormat="1" ht="25.5" x14ac:dyDescent="0.2">
      <c r="A53" s="126" t="s">
        <v>346</v>
      </c>
      <c r="B53" s="127">
        <v>2160609.25</v>
      </c>
      <c r="E53" s="33"/>
      <c r="F53" s="33"/>
      <c r="G53" s="139"/>
      <c r="H53" s="139"/>
    </row>
    <row r="54" spans="1:8" s="128" customFormat="1" ht="12.75" x14ac:dyDescent="0.25">
      <c r="A54" s="133" t="s">
        <v>134</v>
      </c>
      <c r="B54" s="130">
        <v>68463.55</v>
      </c>
      <c r="E54" s="33"/>
      <c r="F54" s="33"/>
    </row>
    <row r="55" spans="1:8" s="128" customFormat="1" ht="12.75" x14ac:dyDescent="0.2">
      <c r="A55" s="133" t="s">
        <v>181</v>
      </c>
      <c r="B55" s="130">
        <v>118034.93</v>
      </c>
      <c r="F55" s="140"/>
      <c r="H55" s="139"/>
    </row>
    <row r="56" spans="1:8" s="128" customFormat="1" ht="12.75" x14ac:dyDescent="0.2">
      <c r="A56" s="126" t="s">
        <v>344</v>
      </c>
      <c r="B56" s="127">
        <v>6578867.75</v>
      </c>
      <c r="E56" s="33"/>
      <c r="F56" s="33"/>
      <c r="G56" s="139"/>
      <c r="H56" s="139"/>
    </row>
    <row r="57" spans="1:8" s="128" customFormat="1" ht="12.75" x14ac:dyDescent="0.2">
      <c r="A57" s="133" t="s">
        <v>135</v>
      </c>
      <c r="B57" s="130">
        <v>142690.76999999999</v>
      </c>
      <c r="F57" s="33"/>
      <c r="G57" s="139"/>
      <c r="H57" s="139"/>
    </row>
    <row r="58" spans="1:8" s="128" customFormat="1" ht="12.75" x14ac:dyDescent="0.2">
      <c r="A58" s="126" t="s">
        <v>345</v>
      </c>
      <c r="B58" s="127">
        <v>119925.96</v>
      </c>
      <c r="E58" s="33"/>
      <c r="F58" s="33"/>
      <c r="G58" s="139"/>
      <c r="H58" s="139"/>
    </row>
    <row r="59" spans="1:8" s="128" customFormat="1" ht="12.75" x14ac:dyDescent="0.2">
      <c r="A59" s="131" t="s">
        <v>107</v>
      </c>
      <c r="B59" s="132">
        <v>0</v>
      </c>
      <c r="E59" s="33"/>
      <c r="F59" s="33"/>
      <c r="G59" s="139"/>
      <c r="H59" s="139"/>
    </row>
    <row r="60" spans="1:8" s="128" customFormat="1" ht="12.75" x14ac:dyDescent="0.2">
      <c r="A60" s="126" t="s">
        <v>108</v>
      </c>
      <c r="B60" s="127">
        <v>2010.34</v>
      </c>
      <c r="E60" s="33"/>
      <c r="F60" s="36"/>
      <c r="G60" s="139"/>
      <c r="H60" s="139"/>
    </row>
    <row r="61" spans="1:8" s="128" customFormat="1" ht="12.75" x14ac:dyDescent="0.2">
      <c r="A61" s="131" t="s">
        <v>109</v>
      </c>
      <c r="B61" s="127">
        <v>0</v>
      </c>
      <c r="E61" s="33"/>
      <c r="F61" s="141"/>
      <c r="H61" s="139"/>
    </row>
    <row r="62" spans="1:8" s="128" customFormat="1" ht="25.5" x14ac:dyDescent="0.2">
      <c r="A62" s="126" t="s">
        <v>185</v>
      </c>
      <c r="B62" s="134">
        <v>0</v>
      </c>
      <c r="E62" s="33"/>
      <c r="F62" s="33"/>
      <c r="H62" s="139"/>
    </row>
    <row r="63" spans="1:8" x14ac:dyDescent="0.25">
      <c r="A63" s="17" t="s">
        <v>149</v>
      </c>
      <c r="B63" s="27">
        <f>B31+B41+B42+B43+B46+B44+B45+B47+B49+B48+B51+B58+B53+B50+B56+B52+B59+B60+B61+B62</f>
        <v>18802388.190000001</v>
      </c>
      <c r="E63" s="40"/>
      <c r="F63" s="48"/>
    </row>
    <row r="64" spans="1:8" ht="4.5" customHeight="1" x14ac:dyDescent="0.25">
      <c r="B64" s="2"/>
      <c r="E64" s="40"/>
      <c r="F64" s="48"/>
    </row>
    <row r="65" spans="1:2" x14ac:dyDescent="0.25">
      <c r="A65" s="17" t="s">
        <v>137</v>
      </c>
      <c r="B65" s="27">
        <f>C28-B63</f>
        <v>2997682.7599999979</v>
      </c>
    </row>
  </sheetData>
  <mergeCells count="4">
    <mergeCell ref="A1:C1"/>
    <mergeCell ref="A3:C3"/>
    <mergeCell ref="A5:A6"/>
    <mergeCell ref="B5:C5"/>
  </mergeCells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scale="80"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zoomScaleNormal="100" workbookViewId="0">
      <pane ySplit="3" topLeftCell="A4" activePane="bottomLeft" state="frozen"/>
      <selection sqref="A1:C1"/>
      <selection pane="bottomLeft" sqref="A1:C1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155" t="s">
        <v>97</v>
      </c>
      <c r="B1" s="155"/>
      <c r="C1" s="155"/>
      <c r="D1" s="16"/>
      <c r="E1" s="21"/>
      <c r="F1" s="21"/>
    </row>
    <row r="2" spans="1:8" ht="6.75" customHeight="1" thickBot="1" x14ac:dyDescent="0.3"/>
    <row r="3" spans="1:8" ht="24.75" customHeight="1" thickBot="1" x14ac:dyDescent="0.3">
      <c r="A3" s="159" t="s">
        <v>82</v>
      </c>
      <c r="B3" s="159"/>
      <c r="C3" s="159"/>
      <c r="D3" s="23"/>
      <c r="E3" s="1" t="s">
        <v>91</v>
      </c>
      <c r="F3" s="20"/>
    </row>
    <row r="4" spans="1:8" ht="6" customHeight="1" x14ac:dyDescent="0.25"/>
    <row r="5" spans="1:8" x14ac:dyDescent="0.25">
      <c r="A5" s="153" t="s">
        <v>110</v>
      </c>
      <c r="B5" s="157" t="s">
        <v>145</v>
      </c>
      <c r="C5" s="158"/>
      <c r="E5" s="5"/>
      <c r="F5" s="6"/>
    </row>
    <row r="6" spans="1:8" x14ac:dyDescent="0.25">
      <c r="A6" s="154"/>
      <c r="B6" s="25" t="s">
        <v>98</v>
      </c>
      <c r="C6" s="25" t="s">
        <v>99</v>
      </c>
      <c r="E6" s="5"/>
      <c r="F6" s="6"/>
    </row>
    <row r="7" spans="1:8" s="128" customFormat="1" ht="12.75" x14ac:dyDescent="0.2">
      <c r="A7" s="126" t="s">
        <v>139</v>
      </c>
      <c r="B7" s="127">
        <v>945803.1</v>
      </c>
      <c r="C7" s="135">
        <v>894248.02</v>
      </c>
      <c r="E7" s="33"/>
      <c r="F7" s="36"/>
      <c r="G7" s="36"/>
      <c r="H7" s="139"/>
    </row>
    <row r="8" spans="1:8" s="128" customFormat="1" ht="25.5" x14ac:dyDescent="0.2">
      <c r="A8" s="126" t="s">
        <v>113</v>
      </c>
      <c r="B8" s="127">
        <v>53799</v>
      </c>
      <c r="C8" s="135">
        <v>49561.55</v>
      </c>
      <c r="E8" s="33"/>
      <c r="F8" s="33"/>
      <c r="G8" s="33"/>
      <c r="H8" s="139"/>
    </row>
    <row r="9" spans="1:8" s="128" customFormat="1" ht="12.75" x14ac:dyDescent="0.25">
      <c r="A9" s="126" t="s">
        <v>140</v>
      </c>
      <c r="B9" s="135">
        <v>461758.56</v>
      </c>
      <c r="C9" s="135">
        <v>437572.19</v>
      </c>
      <c r="E9" s="33"/>
      <c r="F9" s="36"/>
      <c r="G9" s="36"/>
    </row>
    <row r="10" spans="1:8" s="128" customFormat="1" ht="25.5" x14ac:dyDescent="0.2">
      <c r="A10" s="126" t="s">
        <v>129</v>
      </c>
      <c r="B10" s="127">
        <v>145395.84</v>
      </c>
      <c r="C10" s="135">
        <v>137323.32999999999</v>
      </c>
      <c r="E10" s="33"/>
      <c r="F10" s="36"/>
      <c r="G10" s="36"/>
      <c r="H10" s="139"/>
    </row>
    <row r="11" spans="1:8" s="128" customFormat="1" ht="12.75" x14ac:dyDescent="0.2">
      <c r="A11" s="126" t="s">
        <v>111</v>
      </c>
      <c r="B11" s="127">
        <v>120189.3</v>
      </c>
      <c r="C11" s="135">
        <v>113507.13</v>
      </c>
      <c r="E11" s="33"/>
      <c r="F11" s="36"/>
      <c r="G11" s="36"/>
      <c r="H11" s="139"/>
    </row>
    <row r="12" spans="1:8" s="128" customFormat="1" ht="12.75" x14ac:dyDescent="0.2">
      <c r="A12" s="126" t="s">
        <v>102</v>
      </c>
      <c r="B12" s="127">
        <v>24840.6</v>
      </c>
      <c r="C12" s="135">
        <v>23791.32</v>
      </c>
      <c r="E12" s="33"/>
      <c r="F12" s="36"/>
      <c r="G12" s="36"/>
      <c r="H12" s="139"/>
    </row>
    <row r="13" spans="1:8" s="128" customFormat="1" ht="12.75" x14ac:dyDescent="0.2">
      <c r="A13" s="126" t="s">
        <v>103</v>
      </c>
      <c r="B13" s="127">
        <v>0</v>
      </c>
      <c r="C13" s="135">
        <v>0</v>
      </c>
      <c r="E13" s="33"/>
      <c r="F13" s="33"/>
      <c r="G13" s="33"/>
      <c r="H13" s="139"/>
    </row>
    <row r="14" spans="1:8" s="128" customFormat="1" ht="12.75" x14ac:dyDescent="0.2">
      <c r="A14" s="126" t="s">
        <v>112</v>
      </c>
      <c r="B14" s="127">
        <v>203641.44</v>
      </c>
      <c r="C14" s="135">
        <v>188519.48</v>
      </c>
      <c r="E14" s="33"/>
      <c r="F14" s="36"/>
      <c r="G14" s="36"/>
      <c r="H14" s="139"/>
    </row>
    <row r="15" spans="1:8" s="128" customFormat="1" ht="12.75" x14ac:dyDescent="0.25">
      <c r="A15" s="126" t="s">
        <v>141</v>
      </c>
      <c r="B15" s="135">
        <v>3600</v>
      </c>
      <c r="C15" s="135">
        <v>3600</v>
      </c>
      <c r="E15" s="33"/>
      <c r="F15" s="36"/>
      <c r="G15" s="36"/>
    </row>
    <row r="16" spans="1:8" s="128" customFormat="1" ht="12.75" x14ac:dyDescent="0.25">
      <c r="A16" s="126" t="s">
        <v>114</v>
      </c>
      <c r="B16" s="135">
        <v>260104.98</v>
      </c>
      <c r="C16" s="135">
        <v>243754.57</v>
      </c>
      <c r="E16" s="33"/>
      <c r="F16" s="36"/>
      <c r="G16" s="36"/>
    </row>
    <row r="17" spans="1:8" s="128" customFormat="1" ht="12.75" x14ac:dyDescent="0.25">
      <c r="A17" s="126" t="s">
        <v>142</v>
      </c>
      <c r="B17" s="135">
        <v>61738.74</v>
      </c>
      <c r="C17" s="135">
        <v>58115.18</v>
      </c>
      <c r="E17" s="33"/>
      <c r="F17" s="46"/>
      <c r="G17" s="46"/>
    </row>
    <row r="18" spans="1:8" s="128" customFormat="1" ht="12.75" x14ac:dyDescent="0.2">
      <c r="A18" s="126" t="s">
        <v>115</v>
      </c>
      <c r="B18" s="127">
        <v>0</v>
      </c>
      <c r="C18" s="135">
        <v>0</v>
      </c>
      <c r="E18" s="33"/>
      <c r="F18" s="33"/>
      <c r="G18" s="33"/>
      <c r="H18" s="139"/>
    </row>
    <row r="19" spans="1:8" s="128" customFormat="1" ht="12.75" x14ac:dyDescent="0.25">
      <c r="A19" s="126" t="s">
        <v>372</v>
      </c>
      <c r="B19" s="135">
        <v>31180.76</v>
      </c>
      <c r="C19" s="135">
        <v>29756.880000000001</v>
      </c>
      <c r="E19" s="33"/>
      <c r="F19" s="36"/>
      <c r="G19" s="36"/>
    </row>
    <row r="20" spans="1:8" s="128" customFormat="1" ht="12.75" x14ac:dyDescent="0.25">
      <c r="A20" s="126" t="s">
        <v>143</v>
      </c>
      <c r="B20" s="127">
        <v>0</v>
      </c>
      <c r="C20" s="135">
        <v>0</v>
      </c>
      <c r="E20" s="33"/>
      <c r="F20" s="33"/>
      <c r="G20" s="33"/>
    </row>
    <row r="21" spans="1:8" s="128" customFormat="1" ht="25.5" x14ac:dyDescent="0.25">
      <c r="A21" s="126" t="s">
        <v>116</v>
      </c>
      <c r="B21" s="127">
        <v>874546.7</v>
      </c>
      <c r="C21" s="135">
        <v>742651.78</v>
      </c>
      <c r="E21" s="33"/>
      <c r="F21" s="33"/>
      <c r="G21" s="33"/>
    </row>
    <row r="22" spans="1:8" s="128" customFormat="1" ht="25.5" x14ac:dyDescent="0.25">
      <c r="A22" s="126" t="s">
        <v>117</v>
      </c>
      <c r="B22" s="127">
        <v>2280011.5699999998</v>
      </c>
      <c r="C22" s="135">
        <v>2042765.08</v>
      </c>
      <c r="E22" s="33"/>
      <c r="F22" s="33"/>
      <c r="G22" s="33"/>
    </row>
    <row r="23" spans="1:8" s="128" customFormat="1" ht="12.75" x14ac:dyDescent="0.25">
      <c r="A23" s="126" t="s">
        <v>118</v>
      </c>
      <c r="B23" s="135">
        <v>44568.12</v>
      </c>
      <c r="C23" s="135">
        <v>42547.16</v>
      </c>
      <c r="E23" s="33"/>
      <c r="F23" s="46"/>
      <c r="G23" s="46"/>
    </row>
    <row r="24" spans="1:8" s="128" customFormat="1" ht="12.75" x14ac:dyDescent="0.2">
      <c r="A24" s="126" t="s">
        <v>119</v>
      </c>
      <c r="B24" s="127">
        <v>129440.08</v>
      </c>
      <c r="C24" s="135">
        <v>84681.69</v>
      </c>
      <c r="E24" s="33"/>
      <c r="F24" s="46"/>
      <c r="G24" s="46"/>
      <c r="H24" s="139"/>
    </row>
    <row r="25" spans="1:8" s="128" customFormat="1" ht="12.75" x14ac:dyDescent="0.25">
      <c r="A25" s="126" t="s">
        <v>120</v>
      </c>
      <c r="B25" s="135">
        <v>0</v>
      </c>
      <c r="C25" s="135">
        <v>0</v>
      </c>
      <c r="E25" s="33"/>
      <c r="F25" s="33"/>
      <c r="G25" s="46"/>
    </row>
    <row r="26" spans="1:8" s="128" customFormat="1" ht="12.75" x14ac:dyDescent="0.2">
      <c r="A26" s="126" t="s">
        <v>180</v>
      </c>
      <c r="B26" s="127">
        <v>0</v>
      </c>
      <c r="C26" s="135">
        <v>0</v>
      </c>
      <c r="E26" s="33"/>
      <c r="F26" s="140"/>
      <c r="G26" s="140"/>
      <c r="H26" s="139"/>
    </row>
    <row r="27" spans="1:8" s="128" customFormat="1" ht="12.75" x14ac:dyDescent="0.2">
      <c r="A27" s="126" t="s">
        <v>100</v>
      </c>
      <c r="B27" s="127">
        <v>0</v>
      </c>
      <c r="C27" s="135">
        <v>0</v>
      </c>
      <c r="E27" s="33"/>
      <c r="F27" s="141"/>
      <c r="G27" s="141"/>
      <c r="H27" s="139"/>
    </row>
    <row r="28" spans="1:8" ht="15" x14ac:dyDescent="0.25">
      <c r="A28" s="17" t="s">
        <v>144</v>
      </c>
      <c r="B28" s="28">
        <f>SUM(B7:B27)</f>
        <v>5640618.79</v>
      </c>
      <c r="C28" s="28">
        <f>SUM(C7:C27)</f>
        <v>5092395.3600000013</v>
      </c>
      <c r="E28"/>
      <c r="F28" s="34"/>
      <c r="G28" s="47"/>
      <c r="H28" s="35"/>
    </row>
    <row r="29" spans="1:8" ht="15" x14ac:dyDescent="0.25">
      <c r="B29" s="18"/>
      <c r="C29" s="18"/>
    </row>
    <row r="30" spans="1:8" x14ac:dyDescent="0.25">
      <c r="A30" s="25" t="s">
        <v>110</v>
      </c>
      <c r="B30" s="26" t="s">
        <v>146</v>
      </c>
    </row>
    <row r="31" spans="1:8" s="128" customFormat="1" ht="12.75" x14ac:dyDescent="0.2">
      <c r="A31" s="126" t="s">
        <v>147</v>
      </c>
      <c r="B31" s="127">
        <f>SUM(B32:B40)</f>
        <v>985304.33999999985</v>
      </c>
      <c r="E31" s="33"/>
      <c r="F31" s="138"/>
      <c r="G31" s="139"/>
      <c r="H31" s="139"/>
    </row>
    <row r="32" spans="1:8" s="128" customFormat="1" ht="12.75" x14ac:dyDescent="0.2">
      <c r="A32" s="129" t="s">
        <v>121</v>
      </c>
      <c r="B32" s="130">
        <v>156365.51999999999</v>
      </c>
      <c r="E32" s="33"/>
      <c r="F32" s="46"/>
      <c r="G32" s="139"/>
      <c r="H32" s="139"/>
    </row>
    <row r="33" spans="1:8" s="128" customFormat="1" ht="12.75" x14ac:dyDescent="0.2">
      <c r="A33" s="129" t="s">
        <v>122</v>
      </c>
      <c r="B33" s="130">
        <v>144674.64000000001</v>
      </c>
      <c r="E33" s="33"/>
      <c r="F33" s="36"/>
      <c r="G33" s="139"/>
      <c r="H33" s="139"/>
    </row>
    <row r="34" spans="1:8" s="128" customFormat="1" ht="25.5" x14ac:dyDescent="0.2">
      <c r="A34" s="129" t="s">
        <v>123</v>
      </c>
      <c r="B34" s="130">
        <v>153077.46</v>
      </c>
      <c r="E34" s="33"/>
      <c r="F34" s="33"/>
      <c r="G34" s="139"/>
      <c r="H34" s="139"/>
    </row>
    <row r="35" spans="1:8" s="128" customFormat="1" ht="25.5" x14ac:dyDescent="0.2">
      <c r="A35" s="129" t="s">
        <v>124</v>
      </c>
      <c r="B35" s="130">
        <v>18997.68</v>
      </c>
      <c r="E35" s="33"/>
      <c r="F35" s="33"/>
      <c r="G35" s="139"/>
      <c r="H35" s="139"/>
    </row>
    <row r="36" spans="1:8" s="128" customFormat="1" ht="12.75" x14ac:dyDescent="0.2">
      <c r="A36" s="129" t="s">
        <v>125</v>
      </c>
      <c r="B36" s="130">
        <v>5845.44</v>
      </c>
      <c r="E36" s="33"/>
      <c r="F36" s="36"/>
      <c r="G36" s="139"/>
      <c r="H36" s="139"/>
    </row>
    <row r="37" spans="1:8" s="128" customFormat="1" ht="12.75" x14ac:dyDescent="0.2">
      <c r="A37" s="129" t="s">
        <v>126</v>
      </c>
      <c r="B37" s="130">
        <v>45424.2</v>
      </c>
      <c r="E37" s="33"/>
      <c r="F37" s="36"/>
      <c r="G37" s="139"/>
      <c r="H37" s="139"/>
    </row>
    <row r="38" spans="1:8" s="128" customFormat="1" ht="12.75" x14ac:dyDescent="0.2">
      <c r="A38" s="129" t="s">
        <v>127</v>
      </c>
      <c r="B38" s="130">
        <v>346396.93</v>
      </c>
      <c r="E38" s="33"/>
      <c r="F38" s="36"/>
      <c r="G38" s="139"/>
      <c r="H38" s="139"/>
    </row>
    <row r="39" spans="1:8" s="128" customFormat="1" ht="12.75" x14ac:dyDescent="0.2">
      <c r="A39" s="129" t="s">
        <v>128</v>
      </c>
      <c r="B39" s="130">
        <v>34551.360000000001</v>
      </c>
      <c r="E39" s="33"/>
      <c r="F39" s="36"/>
      <c r="G39" s="139"/>
      <c r="H39" s="139"/>
    </row>
    <row r="40" spans="1:8" s="128" customFormat="1" ht="25.5" x14ac:dyDescent="0.2">
      <c r="A40" s="129" t="s">
        <v>131</v>
      </c>
      <c r="B40" s="130">
        <v>79971.11</v>
      </c>
      <c r="E40" s="33"/>
      <c r="F40" s="46"/>
      <c r="G40" s="139"/>
      <c r="H40" s="139"/>
    </row>
    <row r="41" spans="1:8" s="128" customFormat="1" ht="12.75" x14ac:dyDescent="0.2">
      <c r="A41" s="126" t="s">
        <v>148</v>
      </c>
      <c r="B41" s="127">
        <v>164829</v>
      </c>
      <c r="E41" s="33"/>
      <c r="F41" s="36"/>
      <c r="G41" s="139"/>
      <c r="H41" s="139"/>
    </row>
    <row r="42" spans="1:8" s="128" customFormat="1" ht="25.5" x14ac:dyDescent="0.2">
      <c r="A42" s="126" t="s">
        <v>101</v>
      </c>
      <c r="B42" s="127">
        <v>145405.32</v>
      </c>
      <c r="E42" s="33"/>
      <c r="F42" s="46"/>
      <c r="G42" s="139"/>
      <c r="H42" s="139"/>
    </row>
    <row r="43" spans="1:8" s="128" customFormat="1" ht="12.75" x14ac:dyDescent="0.2">
      <c r="A43" s="126" t="s">
        <v>130</v>
      </c>
      <c r="B43" s="127">
        <v>120196.86</v>
      </c>
      <c r="E43" s="33"/>
      <c r="F43" s="46"/>
      <c r="G43" s="139"/>
      <c r="H43" s="139"/>
    </row>
    <row r="44" spans="1:8" s="128" customFormat="1" ht="12.75" x14ac:dyDescent="0.2">
      <c r="A44" s="126" t="s">
        <v>336</v>
      </c>
      <c r="B44" s="127">
        <v>24843.119999999999</v>
      </c>
      <c r="E44" s="33"/>
      <c r="F44" s="46"/>
      <c r="G44" s="139"/>
      <c r="H44" s="139"/>
    </row>
    <row r="45" spans="1:8" s="128" customFormat="1" ht="12.75" x14ac:dyDescent="0.2">
      <c r="A45" s="126" t="s">
        <v>337</v>
      </c>
      <c r="B45" s="127">
        <v>0</v>
      </c>
      <c r="E45" s="33"/>
      <c r="F45" s="33"/>
      <c r="G45" s="139"/>
      <c r="H45" s="139"/>
    </row>
    <row r="46" spans="1:8" s="128" customFormat="1" ht="12.75" x14ac:dyDescent="0.2">
      <c r="A46" s="126" t="s">
        <v>338</v>
      </c>
      <c r="B46" s="127">
        <v>195462.05</v>
      </c>
      <c r="E46" s="33"/>
      <c r="F46" s="36"/>
      <c r="G46" s="139"/>
      <c r="H46" s="139"/>
    </row>
    <row r="47" spans="1:8" s="128" customFormat="1" ht="12.75" x14ac:dyDescent="0.2">
      <c r="A47" s="126" t="s">
        <v>104</v>
      </c>
      <c r="B47" s="127">
        <v>48149.760000000002</v>
      </c>
      <c r="E47" s="33"/>
      <c r="F47" s="36"/>
      <c r="G47" s="139"/>
      <c r="H47" s="139"/>
    </row>
    <row r="48" spans="1:8" s="128" customFormat="1" ht="12.75" x14ac:dyDescent="0.2">
      <c r="A48" s="126" t="s">
        <v>339</v>
      </c>
      <c r="B48" s="127">
        <v>260122.08</v>
      </c>
      <c r="E48" s="33"/>
      <c r="F48" s="46"/>
      <c r="G48" s="139"/>
      <c r="H48" s="139"/>
    </row>
    <row r="49" spans="1:8" s="128" customFormat="1" ht="12.75" x14ac:dyDescent="0.2">
      <c r="A49" s="126" t="s">
        <v>340</v>
      </c>
      <c r="B49" s="127">
        <v>61738.74</v>
      </c>
      <c r="E49" s="33"/>
      <c r="F49" s="36"/>
      <c r="G49" s="139"/>
      <c r="H49" s="139"/>
    </row>
    <row r="50" spans="1:8" s="128" customFormat="1" ht="12.75" x14ac:dyDescent="0.2">
      <c r="A50" s="131" t="s">
        <v>341</v>
      </c>
      <c r="B50" s="127">
        <v>0</v>
      </c>
      <c r="E50" s="33"/>
      <c r="F50" s="33"/>
      <c r="H50" s="139"/>
    </row>
    <row r="51" spans="1:8" s="128" customFormat="1" ht="12.75" x14ac:dyDescent="0.2">
      <c r="A51" s="126" t="s">
        <v>371</v>
      </c>
      <c r="B51" s="127">
        <v>30713.74</v>
      </c>
      <c r="E51" s="33"/>
      <c r="F51" s="33"/>
      <c r="G51" s="139"/>
      <c r="H51" s="139"/>
    </row>
    <row r="52" spans="1:8" s="128" customFormat="1" ht="12.75" x14ac:dyDescent="0.2">
      <c r="A52" s="131" t="s">
        <v>343</v>
      </c>
      <c r="B52" s="132">
        <v>0</v>
      </c>
      <c r="E52" s="33"/>
      <c r="F52" s="33"/>
      <c r="G52" s="139"/>
      <c r="H52" s="139"/>
    </row>
    <row r="53" spans="1:8" s="128" customFormat="1" ht="25.5" x14ac:dyDescent="0.2">
      <c r="A53" s="126" t="s">
        <v>346</v>
      </c>
      <c r="B53" s="127">
        <v>957503.94</v>
      </c>
      <c r="E53" s="33"/>
      <c r="F53" s="33"/>
      <c r="G53" s="139"/>
      <c r="H53" s="139"/>
    </row>
    <row r="54" spans="1:8" s="128" customFormat="1" ht="12.75" x14ac:dyDescent="0.25">
      <c r="A54" s="133" t="s">
        <v>134</v>
      </c>
      <c r="B54" s="130">
        <v>11266.74</v>
      </c>
      <c r="E54" s="33"/>
      <c r="F54" s="33"/>
    </row>
    <row r="55" spans="1:8" s="128" customFormat="1" ht="12.75" x14ac:dyDescent="0.2">
      <c r="A55" s="133" t="s">
        <v>181</v>
      </c>
      <c r="B55" s="130">
        <v>19474.919999999998</v>
      </c>
      <c r="F55" s="140"/>
      <c r="H55" s="139"/>
    </row>
    <row r="56" spans="1:8" s="128" customFormat="1" ht="12.75" x14ac:dyDescent="0.2">
      <c r="A56" s="126" t="s">
        <v>344</v>
      </c>
      <c r="B56" s="127">
        <v>2207253.66</v>
      </c>
      <c r="E56" s="33"/>
      <c r="F56" s="33"/>
      <c r="G56" s="139"/>
      <c r="H56" s="139"/>
    </row>
    <row r="57" spans="1:8" s="128" customFormat="1" ht="12.75" x14ac:dyDescent="0.2">
      <c r="A57" s="133" t="s">
        <v>135</v>
      </c>
      <c r="B57" s="130">
        <v>23057.34</v>
      </c>
      <c r="F57" s="33"/>
      <c r="G57" s="139"/>
      <c r="H57" s="139"/>
    </row>
    <row r="58" spans="1:8" s="128" customFormat="1" ht="12.75" x14ac:dyDescent="0.2">
      <c r="A58" s="126" t="s">
        <v>345</v>
      </c>
      <c r="B58" s="127">
        <v>29629.32</v>
      </c>
      <c r="E58" s="33"/>
      <c r="F58" s="33"/>
      <c r="G58" s="139"/>
      <c r="H58" s="139"/>
    </row>
    <row r="59" spans="1:8" s="128" customFormat="1" ht="12.75" x14ac:dyDescent="0.2">
      <c r="A59" s="131" t="s">
        <v>107</v>
      </c>
      <c r="B59" s="132">
        <v>0</v>
      </c>
      <c r="E59" s="33"/>
      <c r="F59" s="33"/>
      <c r="G59" s="139"/>
      <c r="H59" s="139"/>
    </row>
    <row r="60" spans="1:8" s="128" customFormat="1" ht="12.75" x14ac:dyDescent="0.2">
      <c r="A60" s="126" t="s">
        <v>108</v>
      </c>
      <c r="B60" s="127">
        <v>0</v>
      </c>
      <c r="E60" s="33"/>
      <c r="F60" s="33"/>
      <c r="G60" s="139"/>
      <c r="H60" s="139"/>
    </row>
    <row r="61" spans="1:8" s="128" customFormat="1" ht="12.75" x14ac:dyDescent="0.2">
      <c r="A61" s="131" t="s">
        <v>109</v>
      </c>
      <c r="B61" s="127">
        <v>0</v>
      </c>
      <c r="E61" s="33"/>
      <c r="F61" s="141"/>
      <c r="H61" s="139"/>
    </row>
    <row r="62" spans="1:8" s="128" customFormat="1" ht="25.5" x14ac:dyDescent="0.2">
      <c r="A62" s="126" t="s">
        <v>185</v>
      </c>
      <c r="B62" s="134">
        <v>0</v>
      </c>
      <c r="E62" s="33"/>
      <c r="F62" s="33"/>
      <c r="H62" s="139"/>
    </row>
    <row r="63" spans="1:8" x14ac:dyDescent="0.25">
      <c r="A63" s="17" t="s">
        <v>149</v>
      </c>
      <c r="B63" s="27">
        <f>B31+B41+B42+B43+B46+B44+B45+B47+B49+B48+B51+B58+B53+B50+B56+B52+B59+B60+B61+B62</f>
        <v>5231151.9300000006</v>
      </c>
      <c r="E63" s="40"/>
      <c r="F63" s="48"/>
    </row>
    <row r="64" spans="1:8" ht="4.5" customHeight="1" x14ac:dyDescent="0.25">
      <c r="B64" s="2"/>
      <c r="E64" s="40"/>
      <c r="F64" s="48"/>
    </row>
    <row r="65" spans="1:2" x14ac:dyDescent="0.25">
      <c r="A65" s="17" t="s">
        <v>137</v>
      </c>
      <c r="B65" s="27">
        <f>C28-B63</f>
        <v>-138756.56999999937</v>
      </c>
    </row>
  </sheetData>
  <mergeCells count="4">
    <mergeCell ref="A1:C1"/>
    <mergeCell ref="A3:C3"/>
    <mergeCell ref="A5:A6"/>
    <mergeCell ref="B5:C5"/>
  </mergeCells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scale="8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zoomScaleNormal="100" workbookViewId="0">
      <pane ySplit="3" topLeftCell="A4" activePane="bottomLeft" state="frozen"/>
      <selection sqref="A1:C1"/>
      <selection pane="bottomLeft" sqref="A1:C1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155" t="s">
        <v>97</v>
      </c>
      <c r="B1" s="155"/>
      <c r="C1" s="155"/>
      <c r="D1" s="16"/>
      <c r="E1" s="21"/>
      <c r="F1" s="21"/>
    </row>
    <row r="2" spans="1:8" ht="6.75" customHeight="1" thickBot="1" x14ac:dyDescent="0.3"/>
    <row r="3" spans="1:8" ht="24.75" customHeight="1" thickBot="1" x14ac:dyDescent="0.3">
      <c r="A3" s="159" t="s">
        <v>3</v>
      </c>
      <c r="B3" s="159"/>
      <c r="C3" s="159"/>
      <c r="D3" s="23"/>
      <c r="E3" s="1" t="s">
        <v>91</v>
      </c>
      <c r="F3" s="20"/>
    </row>
    <row r="4" spans="1:8" ht="6" customHeight="1" x14ac:dyDescent="0.25"/>
    <row r="5" spans="1:8" x14ac:dyDescent="0.25">
      <c r="A5" s="153" t="s">
        <v>110</v>
      </c>
      <c r="B5" s="157" t="s">
        <v>145</v>
      </c>
      <c r="C5" s="158"/>
      <c r="E5" s="5"/>
      <c r="F5" s="6"/>
    </row>
    <row r="6" spans="1:8" x14ac:dyDescent="0.25">
      <c r="A6" s="154"/>
      <c r="B6" s="25" t="s">
        <v>98</v>
      </c>
      <c r="C6" s="25" t="s">
        <v>99</v>
      </c>
      <c r="E6" s="5"/>
      <c r="F6" s="6"/>
    </row>
    <row r="7" spans="1:8" s="128" customFormat="1" ht="12.75" x14ac:dyDescent="0.2">
      <c r="A7" s="126" t="s">
        <v>139</v>
      </c>
      <c r="B7" s="127">
        <v>2411398.5499999998</v>
      </c>
      <c r="C7" s="135">
        <v>2422400.46</v>
      </c>
      <c r="E7" s="33"/>
      <c r="F7" s="36"/>
      <c r="G7" s="36"/>
      <c r="H7" s="139"/>
    </row>
    <row r="8" spans="1:8" s="128" customFormat="1" ht="25.5" x14ac:dyDescent="0.2">
      <c r="A8" s="126" t="s">
        <v>113</v>
      </c>
      <c r="B8" s="127">
        <v>237998.33</v>
      </c>
      <c r="C8" s="135">
        <v>232897.05</v>
      </c>
      <c r="E8" s="33"/>
      <c r="F8" s="36"/>
      <c r="G8" s="36"/>
      <c r="H8" s="139"/>
    </row>
    <row r="9" spans="1:8" s="128" customFormat="1" ht="12.75" x14ac:dyDescent="0.25">
      <c r="A9" s="126" t="s">
        <v>140</v>
      </c>
      <c r="B9" s="135">
        <v>1178053.27</v>
      </c>
      <c r="C9" s="135">
        <v>1189780.69</v>
      </c>
      <c r="E9" s="33"/>
      <c r="F9" s="36"/>
      <c r="G9" s="36"/>
    </row>
    <row r="10" spans="1:8" s="128" customFormat="1" ht="25.5" x14ac:dyDescent="0.2">
      <c r="A10" s="126" t="s">
        <v>129</v>
      </c>
      <c r="B10" s="127">
        <v>371429.06</v>
      </c>
      <c r="C10" s="135">
        <v>372288.09</v>
      </c>
      <c r="E10" s="33"/>
      <c r="F10" s="36"/>
      <c r="G10" s="36"/>
      <c r="H10" s="139"/>
    </row>
    <row r="11" spans="1:8" s="128" customFormat="1" ht="12.75" x14ac:dyDescent="0.2">
      <c r="A11" s="126" t="s">
        <v>111</v>
      </c>
      <c r="B11" s="127">
        <v>307018.53999999998</v>
      </c>
      <c r="C11" s="135">
        <v>307723.37</v>
      </c>
      <c r="E11" s="33"/>
      <c r="F11" s="36"/>
      <c r="G11" s="36"/>
      <c r="H11" s="139"/>
    </row>
    <row r="12" spans="1:8" s="128" customFormat="1" ht="12.75" x14ac:dyDescent="0.2">
      <c r="A12" s="126" t="s">
        <v>102</v>
      </c>
      <c r="B12" s="127">
        <v>63047.75</v>
      </c>
      <c r="C12" s="135">
        <v>64420.67</v>
      </c>
      <c r="E12" s="33"/>
      <c r="F12" s="36"/>
      <c r="G12" s="36"/>
      <c r="H12" s="139"/>
    </row>
    <row r="13" spans="1:8" s="128" customFormat="1" ht="12.75" x14ac:dyDescent="0.2">
      <c r="A13" s="126" t="s">
        <v>103</v>
      </c>
      <c r="B13" s="127">
        <v>0</v>
      </c>
      <c r="C13" s="135">
        <v>0</v>
      </c>
      <c r="E13" s="33"/>
      <c r="F13" s="36"/>
      <c r="G13" s="36"/>
      <c r="H13" s="139"/>
    </row>
    <row r="14" spans="1:8" s="128" customFormat="1" ht="12.75" x14ac:dyDescent="0.2">
      <c r="A14" s="126" t="s">
        <v>112</v>
      </c>
      <c r="B14" s="127">
        <v>488325.58</v>
      </c>
      <c r="C14" s="135">
        <v>477412.47</v>
      </c>
      <c r="E14" s="33"/>
      <c r="F14" s="36"/>
      <c r="G14" s="36"/>
      <c r="H14" s="139"/>
    </row>
    <row r="15" spans="1:8" s="128" customFormat="1" ht="12.75" x14ac:dyDescent="0.25">
      <c r="A15" s="126" t="s">
        <v>141</v>
      </c>
      <c r="B15" s="135">
        <v>0</v>
      </c>
      <c r="C15" s="135">
        <v>0</v>
      </c>
      <c r="E15" s="33"/>
      <c r="F15" s="36"/>
      <c r="G15" s="36"/>
    </row>
    <row r="16" spans="1:8" s="128" customFormat="1" ht="12.75" x14ac:dyDescent="0.25">
      <c r="A16" s="126" t="s">
        <v>114</v>
      </c>
      <c r="B16" s="135">
        <v>666643.18999999994</v>
      </c>
      <c r="C16" s="135">
        <v>655558.31000000006</v>
      </c>
      <c r="E16" s="33"/>
      <c r="F16" s="36"/>
      <c r="G16" s="36"/>
    </row>
    <row r="17" spans="1:8" s="128" customFormat="1" ht="12.75" x14ac:dyDescent="0.25">
      <c r="A17" s="126" t="s">
        <v>142</v>
      </c>
      <c r="B17" s="135">
        <v>0</v>
      </c>
      <c r="C17" s="135">
        <v>0</v>
      </c>
      <c r="E17" s="33"/>
      <c r="F17" s="36"/>
      <c r="G17" s="36"/>
    </row>
    <row r="18" spans="1:8" s="128" customFormat="1" ht="12.75" x14ac:dyDescent="0.2">
      <c r="A18" s="126" t="s">
        <v>115</v>
      </c>
      <c r="B18" s="127">
        <v>0</v>
      </c>
      <c r="C18" s="135">
        <v>0</v>
      </c>
      <c r="E18" s="33"/>
      <c r="F18" s="36"/>
      <c r="G18" s="36"/>
      <c r="H18" s="139"/>
    </row>
    <row r="19" spans="1:8" s="128" customFormat="1" ht="12.75" x14ac:dyDescent="0.25">
      <c r="A19" s="126" t="s">
        <v>372</v>
      </c>
      <c r="B19" s="135">
        <v>191126.73</v>
      </c>
      <c r="C19" s="135">
        <v>198304.71</v>
      </c>
      <c r="E19" s="33"/>
      <c r="F19" s="36"/>
      <c r="G19" s="36"/>
    </row>
    <row r="20" spans="1:8" s="128" customFormat="1" ht="12.75" x14ac:dyDescent="0.25">
      <c r="A20" s="126" t="s">
        <v>143</v>
      </c>
      <c r="B20" s="127">
        <v>0</v>
      </c>
      <c r="C20" s="135">
        <v>0</v>
      </c>
      <c r="E20" s="33"/>
      <c r="F20" s="36"/>
      <c r="G20" s="36"/>
    </row>
    <row r="21" spans="1:8" s="128" customFormat="1" ht="25.5" x14ac:dyDescent="0.25">
      <c r="A21" s="126" t="s">
        <v>116</v>
      </c>
      <c r="B21" s="127">
        <v>2236060.5499999998</v>
      </c>
      <c r="C21" s="135">
        <v>2266574.2400000002</v>
      </c>
      <c r="E21" s="33"/>
      <c r="F21" s="36"/>
      <c r="G21" s="36"/>
    </row>
    <row r="22" spans="1:8" s="128" customFormat="1" ht="25.5" x14ac:dyDescent="0.25">
      <c r="A22" s="126" t="s">
        <v>117</v>
      </c>
      <c r="B22" s="127">
        <v>6084540.9699999997</v>
      </c>
      <c r="C22" s="135">
        <v>6150602.6299999999</v>
      </c>
      <c r="E22" s="33"/>
      <c r="F22" s="36"/>
      <c r="G22" s="36"/>
    </row>
    <row r="23" spans="1:8" s="128" customFormat="1" ht="12.75" x14ac:dyDescent="0.25">
      <c r="A23" s="126" t="s">
        <v>118</v>
      </c>
      <c r="B23" s="135">
        <v>113430.81</v>
      </c>
      <c r="C23" s="135">
        <v>114891.2</v>
      </c>
      <c r="E23" s="33"/>
      <c r="F23" s="36"/>
      <c r="G23" s="36"/>
    </row>
    <row r="24" spans="1:8" s="128" customFormat="1" ht="12.75" x14ac:dyDescent="0.2">
      <c r="A24" s="126" t="s">
        <v>119</v>
      </c>
      <c r="B24" s="127">
        <v>458197.75</v>
      </c>
      <c r="C24" s="135">
        <v>469594.36</v>
      </c>
      <c r="E24" s="33"/>
      <c r="F24" s="36"/>
      <c r="G24" s="36"/>
      <c r="H24" s="139"/>
    </row>
    <row r="25" spans="1:8" s="128" customFormat="1" ht="12.75" x14ac:dyDescent="0.25">
      <c r="A25" s="126" t="s">
        <v>120</v>
      </c>
      <c r="B25" s="135">
        <v>5784.47</v>
      </c>
      <c r="C25" s="135">
        <v>5784.47</v>
      </c>
      <c r="E25" s="33"/>
      <c r="F25" s="36"/>
      <c r="G25" s="36"/>
    </row>
    <row r="26" spans="1:8" s="128" customFormat="1" ht="12.75" x14ac:dyDescent="0.2">
      <c r="A26" s="126" t="s">
        <v>180</v>
      </c>
      <c r="B26" s="127">
        <v>0</v>
      </c>
      <c r="C26" s="135">
        <v>0</v>
      </c>
      <c r="E26" s="33"/>
      <c r="F26" s="142"/>
      <c r="G26" s="142"/>
      <c r="H26" s="139"/>
    </row>
    <row r="27" spans="1:8" s="128" customFormat="1" ht="12.75" x14ac:dyDescent="0.2">
      <c r="A27" s="126" t="s">
        <v>100</v>
      </c>
      <c r="B27" s="127">
        <v>0</v>
      </c>
      <c r="C27" s="135">
        <v>0</v>
      </c>
      <c r="E27" s="33"/>
      <c r="F27" s="142"/>
      <c r="G27" s="142"/>
      <c r="H27" s="139"/>
    </row>
    <row r="28" spans="1:8" x14ac:dyDescent="0.25">
      <c r="A28" s="17" t="s">
        <v>144</v>
      </c>
      <c r="B28" s="28">
        <f>SUM(B7:B27)</f>
        <v>14813055.550000001</v>
      </c>
      <c r="C28" s="28">
        <f>SUM(C7:C27)</f>
        <v>14928232.719999999</v>
      </c>
      <c r="E28" s="34"/>
      <c r="F28" s="47"/>
      <c r="G28" s="47"/>
    </row>
    <row r="29" spans="1:8" ht="15" x14ac:dyDescent="0.25">
      <c r="B29" s="18"/>
      <c r="C29" s="18"/>
      <c r="F29" s="44"/>
      <c r="G29" s="44"/>
    </row>
    <row r="30" spans="1:8" x14ac:dyDescent="0.25">
      <c r="A30" s="25" t="s">
        <v>110</v>
      </c>
      <c r="B30" s="26" t="s">
        <v>146</v>
      </c>
      <c r="F30" s="44"/>
      <c r="G30" s="44"/>
    </row>
    <row r="31" spans="1:8" s="128" customFormat="1" ht="12.75" x14ac:dyDescent="0.2">
      <c r="A31" s="126" t="s">
        <v>147</v>
      </c>
      <c r="B31" s="127">
        <f>SUM(B32:B40)</f>
        <v>2477264.64</v>
      </c>
      <c r="E31" s="33"/>
      <c r="F31" s="144"/>
      <c r="G31" s="145"/>
      <c r="H31" s="139"/>
    </row>
    <row r="32" spans="1:8" s="128" customFormat="1" ht="12.75" x14ac:dyDescent="0.2">
      <c r="A32" s="129" t="s">
        <v>121</v>
      </c>
      <c r="B32" s="130">
        <v>401917.68</v>
      </c>
      <c r="E32" s="33"/>
      <c r="F32" s="36"/>
      <c r="G32" s="145"/>
      <c r="H32" s="139"/>
    </row>
    <row r="33" spans="1:8" s="128" customFormat="1" ht="12.75" x14ac:dyDescent="0.2">
      <c r="A33" s="129" t="s">
        <v>122</v>
      </c>
      <c r="B33" s="130">
        <v>371867.76</v>
      </c>
      <c r="E33" s="33"/>
      <c r="F33" s="36"/>
      <c r="G33" s="145"/>
      <c r="H33" s="139"/>
    </row>
    <row r="34" spans="1:8" s="128" customFormat="1" ht="25.5" x14ac:dyDescent="0.2">
      <c r="A34" s="129" t="s">
        <v>123</v>
      </c>
      <c r="B34" s="130">
        <v>393466.14</v>
      </c>
      <c r="E34" s="33"/>
      <c r="F34" s="36"/>
      <c r="G34" s="145"/>
      <c r="H34" s="139"/>
    </row>
    <row r="35" spans="1:8" s="128" customFormat="1" ht="25.5" x14ac:dyDescent="0.2">
      <c r="A35" s="129" t="s">
        <v>124</v>
      </c>
      <c r="B35" s="130">
        <v>48831.12</v>
      </c>
      <c r="E35" s="33"/>
      <c r="F35" s="36"/>
      <c r="G35" s="145"/>
      <c r="H35" s="139"/>
    </row>
    <row r="36" spans="1:8" s="128" customFormat="1" ht="12.75" x14ac:dyDescent="0.2">
      <c r="A36" s="129" t="s">
        <v>125</v>
      </c>
      <c r="B36" s="130">
        <v>15024.96</v>
      </c>
      <c r="E36" s="33"/>
      <c r="F36" s="36"/>
      <c r="G36" s="145"/>
      <c r="H36" s="139"/>
    </row>
    <row r="37" spans="1:8" s="128" customFormat="1" ht="12.75" x14ac:dyDescent="0.2">
      <c r="A37" s="129" t="s">
        <v>126</v>
      </c>
      <c r="B37" s="130">
        <v>54509.04</v>
      </c>
      <c r="E37" s="33"/>
      <c r="F37" s="36"/>
      <c r="G37" s="145"/>
      <c r="H37" s="139"/>
    </row>
    <row r="38" spans="1:8" s="128" customFormat="1" ht="12.75" x14ac:dyDescent="0.2">
      <c r="A38" s="129" t="s">
        <v>127</v>
      </c>
      <c r="B38" s="130">
        <v>1150502.05</v>
      </c>
      <c r="E38" s="33"/>
      <c r="F38" s="36"/>
      <c r="G38" s="145"/>
      <c r="H38" s="139"/>
    </row>
    <row r="39" spans="1:8" s="128" customFormat="1" ht="12.75" x14ac:dyDescent="0.2">
      <c r="A39" s="129" t="s">
        <v>128</v>
      </c>
      <c r="B39" s="130">
        <v>7678.08</v>
      </c>
      <c r="E39" s="33"/>
      <c r="F39" s="36"/>
      <c r="G39" s="145"/>
      <c r="H39" s="139"/>
    </row>
    <row r="40" spans="1:8" s="128" customFormat="1" ht="25.5" x14ac:dyDescent="0.2">
      <c r="A40" s="129" t="s">
        <v>131</v>
      </c>
      <c r="B40" s="130">
        <v>33467.81</v>
      </c>
      <c r="E40" s="33"/>
      <c r="F40" s="36"/>
      <c r="G40" s="145"/>
      <c r="H40" s="139"/>
    </row>
    <row r="41" spans="1:8" s="128" customFormat="1" ht="12.75" x14ac:dyDescent="0.2">
      <c r="A41" s="126" t="s">
        <v>148</v>
      </c>
      <c r="B41" s="127">
        <v>306410</v>
      </c>
      <c r="E41" s="33"/>
      <c r="F41" s="36"/>
      <c r="G41" s="145"/>
      <c r="H41" s="139"/>
    </row>
    <row r="42" spans="1:8" s="128" customFormat="1" ht="25.5" x14ac:dyDescent="0.2">
      <c r="A42" s="126" t="s">
        <v>101</v>
      </c>
      <c r="B42" s="127">
        <v>373745.88</v>
      </c>
      <c r="E42" s="33"/>
      <c r="F42" s="36"/>
      <c r="G42" s="145"/>
      <c r="H42" s="139"/>
    </row>
    <row r="43" spans="1:8" s="128" customFormat="1" ht="12.75" x14ac:dyDescent="0.2">
      <c r="A43" s="126" t="s">
        <v>130</v>
      </c>
      <c r="B43" s="127">
        <v>308950.74</v>
      </c>
      <c r="E43" s="33"/>
      <c r="F43" s="36"/>
      <c r="G43" s="145"/>
      <c r="H43" s="139"/>
    </row>
    <row r="44" spans="1:8" s="128" customFormat="1" ht="12.75" x14ac:dyDescent="0.2">
      <c r="A44" s="126" t="s">
        <v>336</v>
      </c>
      <c r="B44" s="127">
        <v>63856.08</v>
      </c>
      <c r="E44" s="33"/>
      <c r="F44" s="36"/>
      <c r="G44" s="145"/>
      <c r="H44" s="139"/>
    </row>
    <row r="45" spans="1:8" s="128" customFormat="1" ht="12.75" x14ac:dyDescent="0.2">
      <c r="A45" s="126" t="s">
        <v>337</v>
      </c>
      <c r="B45" s="127">
        <v>0</v>
      </c>
      <c r="E45" s="33"/>
      <c r="F45" s="36"/>
      <c r="G45" s="145"/>
      <c r="H45" s="139"/>
    </row>
    <row r="46" spans="1:8" s="128" customFormat="1" ht="12.75" x14ac:dyDescent="0.2">
      <c r="A46" s="126" t="s">
        <v>338</v>
      </c>
      <c r="B46" s="127">
        <v>528406.02</v>
      </c>
      <c r="E46" s="33"/>
      <c r="F46" s="36"/>
      <c r="G46" s="145"/>
      <c r="H46" s="139"/>
    </row>
    <row r="47" spans="1:8" s="128" customFormat="1" ht="12.75" x14ac:dyDescent="0.2">
      <c r="A47" s="126" t="s">
        <v>104</v>
      </c>
      <c r="B47" s="127">
        <v>36112.32</v>
      </c>
      <c r="E47" s="33"/>
      <c r="F47" s="36"/>
      <c r="G47" s="145"/>
      <c r="H47" s="139"/>
    </row>
    <row r="48" spans="1:8" s="128" customFormat="1" ht="12.75" x14ac:dyDescent="0.2">
      <c r="A48" s="126" t="s">
        <v>339</v>
      </c>
      <c r="B48" s="127">
        <v>668610.72</v>
      </c>
      <c r="E48" s="33"/>
      <c r="F48" s="36"/>
      <c r="G48" s="145"/>
      <c r="H48" s="139"/>
    </row>
    <row r="49" spans="1:8" s="128" customFormat="1" ht="12.75" x14ac:dyDescent="0.2">
      <c r="A49" s="126" t="s">
        <v>340</v>
      </c>
      <c r="B49" s="127">
        <v>0</v>
      </c>
      <c r="E49" s="33"/>
      <c r="F49" s="36"/>
      <c r="G49" s="145"/>
      <c r="H49" s="139"/>
    </row>
    <row r="50" spans="1:8" s="128" customFormat="1" ht="12.75" x14ac:dyDescent="0.2">
      <c r="A50" s="131" t="s">
        <v>341</v>
      </c>
      <c r="B50" s="127">
        <v>0</v>
      </c>
      <c r="E50" s="33"/>
      <c r="F50" s="36"/>
      <c r="G50" s="145"/>
      <c r="H50" s="139"/>
    </row>
    <row r="51" spans="1:8" s="128" customFormat="1" ht="12.75" x14ac:dyDescent="0.2">
      <c r="A51" s="126" t="s">
        <v>371</v>
      </c>
      <c r="B51" s="127">
        <v>187658.56</v>
      </c>
      <c r="E51" s="33"/>
      <c r="F51" s="36"/>
      <c r="G51" s="145"/>
      <c r="H51" s="139"/>
    </row>
    <row r="52" spans="1:8" s="128" customFormat="1" ht="12.75" x14ac:dyDescent="0.2">
      <c r="A52" s="131" t="s">
        <v>343</v>
      </c>
      <c r="B52" s="132">
        <v>0</v>
      </c>
      <c r="E52" s="33"/>
      <c r="F52" s="36"/>
      <c r="G52" s="145"/>
      <c r="H52" s="139"/>
    </row>
    <row r="53" spans="1:8" s="128" customFormat="1" ht="25.5" x14ac:dyDescent="0.2">
      <c r="A53" s="126" t="s">
        <v>346</v>
      </c>
      <c r="B53" s="127">
        <v>2515593.2999999998</v>
      </c>
      <c r="E53" s="33"/>
      <c r="F53" s="36"/>
      <c r="G53" s="145"/>
      <c r="H53" s="139"/>
    </row>
    <row r="54" spans="1:8" s="128" customFormat="1" ht="12.75" x14ac:dyDescent="0.25">
      <c r="A54" s="133" t="s">
        <v>134</v>
      </c>
      <c r="B54" s="130">
        <v>49770.28</v>
      </c>
      <c r="E54" s="33"/>
      <c r="F54" s="36"/>
      <c r="G54" s="143"/>
    </row>
    <row r="55" spans="1:8" s="128" customFormat="1" ht="12.75" x14ac:dyDescent="0.2">
      <c r="A55" s="133" t="s">
        <v>181</v>
      </c>
      <c r="B55" s="130">
        <v>85966.35</v>
      </c>
      <c r="F55" s="142"/>
      <c r="G55" s="143"/>
      <c r="H55" s="139"/>
    </row>
    <row r="56" spans="1:8" s="128" customFormat="1" ht="12.75" x14ac:dyDescent="0.2">
      <c r="A56" s="126" t="s">
        <v>344</v>
      </c>
      <c r="B56" s="127">
        <v>6031842.0300000003</v>
      </c>
      <c r="E56" s="33"/>
      <c r="F56" s="36"/>
      <c r="H56" s="139"/>
    </row>
    <row r="57" spans="1:8" s="128" customFormat="1" ht="12.75" x14ac:dyDescent="0.2">
      <c r="A57" s="133" t="s">
        <v>135</v>
      </c>
      <c r="B57" s="130">
        <v>102261.7</v>
      </c>
      <c r="F57" s="36"/>
      <c r="G57" s="143"/>
      <c r="H57" s="139"/>
    </row>
    <row r="58" spans="1:8" s="128" customFormat="1" ht="12.75" x14ac:dyDescent="0.2">
      <c r="A58" s="126" t="s">
        <v>345</v>
      </c>
      <c r="B58" s="127">
        <v>59662.2</v>
      </c>
      <c r="E58" s="33"/>
      <c r="F58" s="36"/>
      <c r="G58" s="145"/>
      <c r="H58" s="139"/>
    </row>
    <row r="59" spans="1:8" s="128" customFormat="1" ht="12.75" x14ac:dyDescent="0.2">
      <c r="A59" s="131" t="s">
        <v>107</v>
      </c>
      <c r="B59" s="132">
        <v>0</v>
      </c>
      <c r="E59" s="33"/>
      <c r="F59" s="36"/>
      <c r="G59" s="143"/>
      <c r="H59" s="139"/>
    </row>
    <row r="60" spans="1:8" s="128" customFormat="1" ht="12.75" x14ac:dyDescent="0.2">
      <c r="A60" s="126" t="s">
        <v>108</v>
      </c>
      <c r="B60" s="127">
        <v>0</v>
      </c>
      <c r="E60" s="33"/>
      <c r="F60" s="36"/>
      <c r="G60" s="145"/>
      <c r="H60" s="139"/>
    </row>
    <row r="61" spans="1:8" s="128" customFormat="1" ht="12.75" x14ac:dyDescent="0.2">
      <c r="A61" s="131" t="s">
        <v>109</v>
      </c>
      <c r="B61" s="127">
        <v>0</v>
      </c>
      <c r="E61" s="33"/>
      <c r="F61" s="142"/>
      <c r="G61" s="145"/>
      <c r="H61" s="139"/>
    </row>
    <row r="62" spans="1:8" s="128" customFormat="1" ht="25.5" x14ac:dyDescent="0.2">
      <c r="A62" s="126" t="s">
        <v>185</v>
      </c>
      <c r="B62" s="134">
        <v>0</v>
      </c>
      <c r="E62" s="33"/>
      <c r="F62" s="142"/>
      <c r="G62" s="145"/>
      <c r="H62" s="139"/>
    </row>
    <row r="63" spans="1:8" ht="15" x14ac:dyDescent="0.25">
      <c r="A63" s="17" t="s">
        <v>149</v>
      </c>
      <c r="B63" s="27">
        <f>B31+B41+B42+B43+B46+B44+B45+B47+B49+B48+B51+B58+B53+B50+B56+B52+B59+B60+B61+B62</f>
        <v>13558112.489999998</v>
      </c>
      <c r="E63" s="33"/>
      <c r="F63" s="36"/>
      <c r="G63" s="44"/>
      <c r="H63"/>
    </row>
    <row r="64" spans="1:8" ht="4.5" customHeight="1" x14ac:dyDescent="0.25">
      <c r="B64" s="2"/>
      <c r="E64" s="40"/>
      <c r="F64" s="48"/>
      <c r="G64" s="44"/>
    </row>
    <row r="65" spans="1:7" x14ac:dyDescent="0.25">
      <c r="A65" s="17" t="s">
        <v>137</v>
      </c>
      <c r="B65" s="27">
        <f>C28-B63</f>
        <v>1370120.2300000004</v>
      </c>
      <c r="E65" s="40"/>
      <c r="F65" s="48"/>
      <c r="G65" s="44"/>
    </row>
  </sheetData>
  <mergeCells count="4">
    <mergeCell ref="A1:C1"/>
    <mergeCell ref="A3:C3"/>
    <mergeCell ref="A5:A6"/>
    <mergeCell ref="B5:C5"/>
  </mergeCells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scale="80" orientation="portrait" r:id="rId1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zoomScaleNormal="100" workbookViewId="0">
      <pane ySplit="3" topLeftCell="A4" activePane="bottomLeft" state="frozen"/>
      <selection sqref="A1:C1"/>
      <selection pane="bottomLeft" sqref="A1:C1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155" t="s">
        <v>97</v>
      </c>
      <c r="B1" s="155"/>
      <c r="C1" s="155"/>
      <c r="D1" s="16"/>
      <c r="E1" s="21"/>
      <c r="F1" s="21"/>
    </row>
    <row r="2" spans="1:8" ht="6.75" customHeight="1" thickBot="1" x14ac:dyDescent="0.3"/>
    <row r="3" spans="1:8" ht="24.75" customHeight="1" thickBot="1" x14ac:dyDescent="0.3">
      <c r="A3" s="159" t="s">
        <v>83</v>
      </c>
      <c r="B3" s="159"/>
      <c r="C3" s="159"/>
      <c r="D3" s="23"/>
      <c r="E3" s="1" t="s">
        <v>91</v>
      </c>
      <c r="F3" s="20"/>
    </row>
    <row r="4" spans="1:8" ht="6" customHeight="1" x14ac:dyDescent="0.25"/>
    <row r="5" spans="1:8" x14ac:dyDescent="0.25">
      <c r="A5" s="153" t="s">
        <v>110</v>
      </c>
      <c r="B5" s="157" t="s">
        <v>145</v>
      </c>
      <c r="C5" s="158"/>
      <c r="E5" s="5"/>
      <c r="F5" s="6"/>
    </row>
    <row r="6" spans="1:8" x14ac:dyDescent="0.25">
      <c r="A6" s="154"/>
      <c r="B6" s="25" t="s">
        <v>98</v>
      </c>
      <c r="C6" s="25" t="s">
        <v>99</v>
      </c>
      <c r="E6" s="5"/>
      <c r="F6" s="6"/>
    </row>
    <row r="7" spans="1:8" s="128" customFormat="1" ht="12.75" x14ac:dyDescent="0.2">
      <c r="A7" s="126" t="s">
        <v>139</v>
      </c>
      <c r="B7" s="127">
        <v>1171729.3799999999</v>
      </c>
      <c r="C7" s="135">
        <v>1135914.42</v>
      </c>
      <c r="E7" s="33"/>
      <c r="F7" s="36"/>
      <c r="G7" s="36"/>
      <c r="H7" s="139"/>
    </row>
    <row r="8" spans="1:8" s="128" customFormat="1" ht="25.5" x14ac:dyDescent="0.2">
      <c r="A8" s="126" t="s">
        <v>113</v>
      </c>
      <c r="B8" s="127">
        <v>158200.45000000001</v>
      </c>
      <c r="C8" s="135">
        <v>150121.32</v>
      </c>
      <c r="E8" s="33"/>
      <c r="F8" s="33"/>
      <c r="G8" s="33"/>
      <c r="H8" s="139"/>
    </row>
    <row r="9" spans="1:8" s="128" customFormat="1" ht="12.75" x14ac:dyDescent="0.25">
      <c r="A9" s="126" t="s">
        <v>140</v>
      </c>
      <c r="B9" s="135">
        <v>572062.19999999995</v>
      </c>
      <c r="C9" s="135">
        <v>555332.9</v>
      </c>
      <c r="E9" s="33"/>
      <c r="F9" s="36"/>
      <c r="G9" s="36"/>
    </row>
    <row r="10" spans="1:8" s="128" customFormat="1" ht="25.5" x14ac:dyDescent="0.2">
      <c r="A10" s="126" t="s">
        <v>129</v>
      </c>
      <c r="B10" s="127">
        <v>180126.24</v>
      </c>
      <c r="C10" s="135">
        <v>174381.91</v>
      </c>
      <c r="E10" s="33"/>
      <c r="F10" s="36"/>
      <c r="G10" s="36"/>
      <c r="H10" s="139"/>
    </row>
    <row r="11" spans="1:8" s="128" customFormat="1" ht="12.75" x14ac:dyDescent="0.2">
      <c r="A11" s="126" t="s">
        <v>111</v>
      </c>
      <c r="B11" s="127">
        <v>148898.57999999999</v>
      </c>
      <c r="C11" s="135">
        <v>144210.91</v>
      </c>
      <c r="E11" s="33"/>
      <c r="F11" s="36"/>
      <c r="G11" s="36"/>
      <c r="H11" s="139"/>
    </row>
    <row r="12" spans="1:8" s="128" customFormat="1" ht="12.75" x14ac:dyDescent="0.2">
      <c r="A12" s="126" t="s">
        <v>102</v>
      </c>
      <c r="B12" s="127">
        <v>30607.32</v>
      </c>
      <c r="C12" s="135">
        <v>29817.01</v>
      </c>
      <c r="E12" s="33"/>
      <c r="F12" s="36"/>
      <c r="G12" s="36"/>
      <c r="H12" s="139"/>
    </row>
    <row r="13" spans="1:8" s="128" customFormat="1" ht="12.75" x14ac:dyDescent="0.2">
      <c r="A13" s="126" t="s">
        <v>103</v>
      </c>
      <c r="B13" s="127">
        <v>0</v>
      </c>
      <c r="C13" s="135">
        <v>0</v>
      </c>
      <c r="E13" s="33"/>
      <c r="F13" s="33"/>
      <c r="G13" s="33"/>
      <c r="H13" s="139"/>
    </row>
    <row r="14" spans="1:8" s="128" customFormat="1" ht="12.75" x14ac:dyDescent="0.2">
      <c r="A14" s="126" t="s">
        <v>112</v>
      </c>
      <c r="B14" s="127">
        <v>176860.08</v>
      </c>
      <c r="C14" s="135">
        <v>167995.62</v>
      </c>
      <c r="E14" s="33"/>
      <c r="F14" s="36"/>
      <c r="G14" s="36"/>
      <c r="H14" s="139"/>
    </row>
    <row r="15" spans="1:8" s="128" customFormat="1" ht="12.75" x14ac:dyDescent="0.25">
      <c r="A15" s="126" t="s">
        <v>141</v>
      </c>
      <c r="B15" s="135">
        <v>1800</v>
      </c>
      <c r="C15" s="135">
        <v>1800</v>
      </c>
      <c r="E15" s="33"/>
      <c r="F15" s="36"/>
      <c r="G15" s="36"/>
    </row>
    <row r="16" spans="1:8" s="128" customFormat="1" ht="12.75" x14ac:dyDescent="0.25">
      <c r="A16" s="126" t="s">
        <v>114</v>
      </c>
      <c r="B16" s="135">
        <v>322238.03999999998</v>
      </c>
      <c r="C16" s="135">
        <v>310421.05</v>
      </c>
      <c r="E16" s="33"/>
      <c r="F16" s="36"/>
      <c r="G16" s="36"/>
    </row>
    <row r="17" spans="1:8" s="128" customFormat="1" ht="12.75" x14ac:dyDescent="0.25">
      <c r="A17" s="126" t="s">
        <v>142</v>
      </c>
      <c r="B17" s="135">
        <v>0</v>
      </c>
      <c r="C17" s="135">
        <v>0</v>
      </c>
      <c r="E17" s="33"/>
      <c r="F17" s="46"/>
      <c r="G17" s="46"/>
    </row>
    <row r="18" spans="1:8" s="128" customFormat="1" ht="12.75" x14ac:dyDescent="0.2">
      <c r="A18" s="126" t="s">
        <v>115</v>
      </c>
      <c r="B18" s="127">
        <v>0</v>
      </c>
      <c r="C18" s="135">
        <v>0</v>
      </c>
      <c r="E18" s="33"/>
      <c r="F18" s="33"/>
      <c r="G18" s="33"/>
      <c r="H18" s="139"/>
    </row>
    <row r="19" spans="1:8" s="128" customFormat="1" ht="12.75" x14ac:dyDescent="0.25">
      <c r="A19" s="126" t="s">
        <v>372</v>
      </c>
      <c r="B19" s="135">
        <v>82685.06</v>
      </c>
      <c r="C19" s="135">
        <v>78356</v>
      </c>
      <c r="E19" s="33"/>
      <c r="F19" s="36"/>
      <c r="G19" s="36"/>
    </row>
    <row r="20" spans="1:8" s="128" customFormat="1" ht="12.75" x14ac:dyDescent="0.25">
      <c r="A20" s="126" t="s">
        <v>143</v>
      </c>
      <c r="B20" s="127">
        <v>0</v>
      </c>
      <c r="C20" s="135">
        <v>0</v>
      </c>
      <c r="E20" s="33"/>
      <c r="F20" s="33"/>
      <c r="G20" s="33"/>
    </row>
    <row r="21" spans="1:8" s="128" customFormat="1" ht="25.5" x14ac:dyDescent="0.25">
      <c r="A21" s="126" t="s">
        <v>116</v>
      </c>
      <c r="B21" s="127">
        <v>590964.66</v>
      </c>
      <c r="C21" s="135">
        <v>633136.65</v>
      </c>
      <c r="E21" s="33"/>
      <c r="F21" s="33"/>
      <c r="G21" s="33"/>
    </row>
    <row r="22" spans="1:8" s="128" customFormat="1" ht="25.5" x14ac:dyDescent="0.25">
      <c r="A22" s="126" t="s">
        <v>117</v>
      </c>
      <c r="B22" s="127">
        <v>2197675.54</v>
      </c>
      <c r="C22" s="135">
        <v>2570528.4</v>
      </c>
      <c r="E22" s="33"/>
      <c r="F22" s="33"/>
      <c r="G22" s="33"/>
    </row>
    <row r="23" spans="1:8" s="128" customFormat="1" ht="12.75" x14ac:dyDescent="0.25">
      <c r="A23" s="126" t="s">
        <v>118</v>
      </c>
      <c r="B23" s="135">
        <v>55215.72</v>
      </c>
      <c r="C23" s="135">
        <v>53694.53</v>
      </c>
      <c r="E23" s="33"/>
      <c r="F23" s="46"/>
      <c r="G23" s="46"/>
    </row>
    <row r="24" spans="1:8" s="128" customFormat="1" ht="12.75" x14ac:dyDescent="0.2">
      <c r="A24" s="126" t="s">
        <v>119</v>
      </c>
      <c r="B24" s="127">
        <v>82206.45</v>
      </c>
      <c r="C24" s="135">
        <v>80340.05</v>
      </c>
      <c r="E24" s="33"/>
      <c r="F24" s="46"/>
      <c r="G24" s="46"/>
      <c r="H24" s="139"/>
    </row>
    <row r="25" spans="1:8" s="128" customFormat="1" ht="12.75" x14ac:dyDescent="0.25">
      <c r="A25" s="126" t="s">
        <v>120</v>
      </c>
      <c r="B25" s="135">
        <v>560257.47</v>
      </c>
      <c r="C25" s="135">
        <v>560257.47</v>
      </c>
      <c r="E25" s="33"/>
      <c r="F25" s="33"/>
      <c r="G25" s="46"/>
    </row>
    <row r="26" spans="1:8" s="128" customFormat="1" ht="12.75" x14ac:dyDescent="0.2">
      <c r="A26" s="126" t="s">
        <v>180</v>
      </c>
      <c r="B26" s="127">
        <v>202567.26</v>
      </c>
      <c r="C26" s="135">
        <v>202570.14</v>
      </c>
      <c r="E26" s="33"/>
      <c r="F26" s="140"/>
      <c r="G26" s="140"/>
      <c r="H26" s="139"/>
    </row>
    <row r="27" spans="1:8" s="128" customFormat="1" ht="12.75" x14ac:dyDescent="0.2">
      <c r="A27" s="126" t="s">
        <v>100</v>
      </c>
      <c r="B27" s="127">
        <v>19200</v>
      </c>
      <c r="C27" s="135">
        <v>17200</v>
      </c>
      <c r="E27" s="33"/>
      <c r="F27" s="141"/>
      <c r="G27" s="141"/>
      <c r="H27" s="139"/>
    </row>
    <row r="28" spans="1:8" ht="15" x14ac:dyDescent="0.25">
      <c r="A28" s="17" t="s">
        <v>144</v>
      </c>
      <c r="B28" s="28">
        <f>SUM(B7:B27)</f>
        <v>6553294.4499999993</v>
      </c>
      <c r="C28" s="28">
        <f>SUM(C7:C27)</f>
        <v>6866078.379999999</v>
      </c>
      <c r="E28"/>
      <c r="F28" s="34"/>
      <c r="G28" s="47"/>
      <c r="H28" s="35"/>
    </row>
    <row r="29" spans="1:8" ht="15" x14ac:dyDescent="0.25">
      <c r="B29" s="18"/>
      <c r="C29" s="18"/>
    </row>
    <row r="30" spans="1:8" x14ac:dyDescent="0.25">
      <c r="A30" s="25" t="s">
        <v>110</v>
      </c>
      <c r="B30" s="26" t="s">
        <v>146</v>
      </c>
    </row>
    <row r="31" spans="1:8" s="128" customFormat="1" ht="12.75" x14ac:dyDescent="0.2">
      <c r="A31" s="126" t="s">
        <v>147</v>
      </c>
      <c r="B31" s="127">
        <f>SUM(B32:B40)</f>
        <v>1031024.37</v>
      </c>
      <c r="E31" s="33"/>
      <c r="F31" s="138"/>
      <c r="G31" s="139"/>
      <c r="H31" s="139"/>
    </row>
    <row r="32" spans="1:8" s="128" customFormat="1" ht="12.75" x14ac:dyDescent="0.2">
      <c r="A32" s="129" t="s">
        <v>121</v>
      </c>
      <c r="B32" s="130">
        <v>193704.24</v>
      </c>
      <c r="E32" s="33"/>
      <c r="F32" s="46"/>
      <c r="G32" s="139"/>
      <c r="H32" s="139"/>
    </row>
    <row r="33" spans="1:8" s="128" customFormat="1" ht="12.75" x14ac:dyDescent="0.2">
      <c r="A33" s="129" t="s">
        <v>122</v>
      </c>
      <c r="B33" s="130">
        <v>179221.68</v>
      </c>
      <c r="E33" s="33"/>
      <c r="F33" s="36"/>
      <c r="G33" s="139"/>
      <c r="H33" s="139"/>
    </row>
    <row r="34" spans="1:8" s="128" customFormat="1" ht="25.5" x14ac:dyDescent="0.2">
      <c r="A34" s="129" t="s">
        <v>123</v>
      </c>
      <c r="B34" s="130">
        <v>189631.02</v>
      </c>
      <c r="E34" s="33"/>
      <c r="F34" s="33"/>
      <c r="G34" s="139"/>
      <c r="H34" s="139"/>
    </row>
    <row r="35" spans="1:8" s="128" customFormat="1" ht="25.5" x14ac:dyDescent="0.2">
      <c r="A35" s="129" t="s">
        <v>124</v>
      </c>
      <c r="B35" s="130">
        <v>23534.16</v>
      </c>
      <c r="E35" s="33"/>
      <c r="F35" s="33"/>
      <c r="G35" s="139"/>
      <c r="H35" s="139"/>
    </row>
    <row r="36" spans="1:8" s="128" customFormat="1" ht="12.75" x14ac:dyDescent="0.2">
      <c r="A36" s="129" t="s">
        <v>125</v>
      </c>
      <c r="B36" s="130">
        <v>7241.28</v>
      </c>
      <c r="E36" s="33"/>
      <c r="F36" s="36"/>
      <c r="G36" s="139"/>
      <c r="H36" s="139"/>
    </row>
    <row r="37" spans="1:8" s="128" customFormat="1" ht="12.75" x14ac:dyDescent="0.2">
      <c r="A37" s="129" t="s">
        <v>126</v>
      </c>
      <c r="B37" s="130">
        <v>15898.47</v>
      </c>
      <c r="E37" s="33"/>
      <c r="F37" s="36"/>
      <c r="G37" s="139"/>
      <c r="H37" s="139"/>
    </row>
    <row r="38" spans="1:8" s="128" customFormat="1" ht="12.75" x14ac:dyDescent="0.2">
      <c r="A38" s="129" t="s">
        <v>127</v>
      </c>
      <c r="B38" s="130">
        <v>393553.64</v>
      </c>
      <c r="E38" s="33"/>
      <c r="F38" s="36"/>
      <c r="G38" s="139"/>
      <c r="H38" s="139"/>
    </row>
    <row r="39" spans="1:8" s="128" customFormat="1" ht="12.75" x14ac:dyDescent="0.2">
      <c r="A39" s="129" t="s">
        <v>128</v>
      </c>
      <c r="B39" s="130">
        <v>3839.04</v>
      </c>
      <c r="E39" s="33"/>
      <c r="F39" s="36"/>
      <c r="G39" s="139"/>
      <c r="H39" s="139"/>
    </row>
    <row r="40" spans="1:8" s="128" customFormat="1" ht="25.5" x14ac:dyDescent="0.2">
      <c r="A40" s="129" t="s">
        <v>131</v>
      </c>
      <c r="B40" s="130">
        <v>24400.84</v>
      </c>
      <c r="E40" s="33"/>
      <c r="F40" s="46"/>
      <c r="G40" s="139"/>
      <c r="H40" s="139"/>
    </row>
    <row r="41" spans="1:8" s="128" customFormat="1" ht="12.75" x14ac:dyDescent="0.2">
      <c r="A41" s="126" t="s">
        <v>148</v>
      </c>
      <c r="B41" s="127">
        <v>1674337</v>
      </c>
      <c r="E41" s="33"/>
      <c r="F41" s="36"/>
      <c r="G41" s="139"/>
      <c r="H41" s="139"/>
    </row>
    <row r="42" spans="1:8" s="128" customFormat="1" ht="25.5" x14ac:dyDescent="0.2">
      <c r="A42" s="126" t="s">
        <v>101</v>
      </c>
      <c r="B42" s="127">
        <v>180126.84</v>
      </c>
      <c r="E42" s="33"/>
      <c r="F42" s="46"/>
      <c r="G42" s="139"/>
      <c r="H42" s="139"/>
    </row>
    <row r="43" spans="1:8" s="128" customFormat="1" ht="12.75" x14ac:dyDescent="0.2">
      <c r="A43" s="126" t="s">
        <v>130</v>
      </c>
      <c r="B43" s="127">
        <v>148898.82</v>
      </c>
      <c r="E43" s="33"/>
      <c r="F43" s="46"/>
      <c r="G43" s="139"/>
      <c r="H43" s="139"/>
    </row>
    <row r="44" spans="1:8" s="128" customFormat="1" ht="12.75" x14ac:dyDescent="0.2">
      <c r="A44" s="126" t="s">
        <v>336</v>
      </c>
      <c r="B44" s="127">
        <v>30775.439999999999</v>
      </c>
      <c r="E44" s="33"/>
      <c r="F44" s="46"/>
      <c r="G44" s="139"/>
      <c r="H44" s="139"/>
    </row>
    <row r="45" spans="1:8" s="128" customFormat="1" ht="12.75" x14ac:dyDescent="0.2">
      <c r="A45" s="126" t="s">
        <v>337</v>
      </c>
      <c r="B45" s="127">
        <v>0</v>
      </c>
      <c r="E45" s="33"/>
      <c r="F45" s="33"/>
      <c r="G45" s="139"/>
      <c r="H45" s="139"/>
    </row>
    <row r="46" spans="1:8" s="128" customFormat="1" ht="12.75" x14ac:dyDescent="0.2">
      <c r="A46" s="126" t="s">
        <v>338</v>
      </c>
      <c r="B46" s="127">
        <v>165414.22</v>
      </c>
      <c r="E46" s="33"/>
      <c r="F46" s="36"/>
      <c r="G46" s="139"/>
      <c r="H46" s="139"/>
    </row>
    <row r="47" spans="1:8" s="128" customFormat="1" ht="12.75" x14ac:dyDescent="0.2">
      <c r="A47" s="126" t="s">
        <v>104</v>
      </c>
      <c r="B47" s="127">
        <v>36112.32</v>
      </c>
      <c r="E47" s="33"/>
      <c r="F47" s="36"/>
      <c r="G47" s="139"/>
      <c r="H47" s="139"/>
    </row>
    <row r="48" spans="1:8" s="128" customFormat="1" ht="12.75" x14ac:dyDescent="0.2">
      <c r="A48" s="126" t="s">
        <v>339</v>
      </c>
      <c r="B48" s="127">
        <v>322236.96000000002</v>
      </c>
      <c r="E48" s="33"/>
      <c r="F48" s="46"/>
      <c r="G48" s="139"/>
      <c r="H48" s="139"/>
    </row>
    <row r="49" spans="1:8" s="128" customFormat="1" ht="12.75" x14ac:dyDescent="0.2">
      <c r="A49" s="126" t="s">
        <v>340</v>
      </c>
      <c r="B49" s="127">
        <v>0</v>
      </c>
      <c r="E49" s="33"/>
      <c r="F49" s="33"/>
      <c r="G49" s="139"/>
      <c r="H49" s="139"/>
    </row>
    <row r="50" spans="1:8" s="128" customFormat="1" ht="12.75" x14ac:dyDescent="0.2">
      <c r="A50" s="131" t="s">
        <v>341</v>
      </c>
      <c r="B50" s="127">
        <v>0</v>
      </c>
      <c r="E50" s="33"/>
      <c r="F50" s="33"/>
      <c r="H50" s="139"/>
    </row>
    <row r="51" spans="1:8" s="128" customFormat="1" ht="12.75" x14ac:dyDescent="0.2">
      <c r="A51" s="126" t="s">
        <v>371</v>
      </c>
      <c r="B51" s="127">
        <v>90496.8</v>
      </c>
      <c r="E51" s="33"/>
      <c r="F51" s="33"/>
      <c r="G51" s="139"/>
      <c r="H51" s="139"/>
    </row>
    <row r="52" spans="1:8" s="128" customFormat="1" ht="12.75" x14ac:dyDescent="0.2">
      <c r="A52" s="131" t="s">
        <v>343</v>
      </c>
      <c r="B52" s="132">
        <v>0</v>
      </c>
      <c r="E52" s="33"/>
      <c r="F52" s="33"/>
      <c r="G52" s="139"/>
      <c r="H52" s="139"/>
    </row>
    <row r="53" spans="1:8" s="128" customFormat="1" ht="25.5" x14ac:dyDescent="0.2">
      <c r="A53" s="126" t="s">
        <v>346</v>
      </c>
      <c r="B53" s="127">
        <v>620644.9</v>
      </c>
      <c r="E53" s="33"/>
      <c r="F53" s="33"/>
      <c r="G53" s="139"/>
      <c r="H53" s="139"/>
    </row>
    <row r="54" spans="1:8" s="128" customFormat="1" ht="12.75" x14ac:dyDescent="0.25">
      <c r="A54" s="133" t="s">
        <v>134</v>
      </c>
      <c r="B54" s="130">
        <v>32928.400000000001</v>
      </c>
      <c r="E54" s="33"/>
      <c r="F54" s="33"/>
    </row>
    <row r="55" spans="1:8" s="128" customFormat="1" ht="12.75" x14ac:dyDescent="0.2">
      <c r="A55" s="133" t="s">
        <v>181</v>
      </c>
      <c r="B55" s="130">
        <v>56997.61</v>
      </c>
      <c r="F55" s="140"/>
      <c r="H55" s="139"/>
    </row>
    <row r="56" spans="1:8" s="128" customFormat="1" ht="12.75" x14ac:dyDescent="0.2">
      <c r="A56" s="126" t="s">
        <v>344</v>
      </c>
      <c r="B56" s="127">
        <v>1952911.74</v>
      </c>
      <c r="E56" s="33"/>
      <c r="F56" s="33"/>
      <c r="G56" s="139"/>
      <c r="H56" s="139"/>
    </row>
    <row r="57" spans="1:8" s="128" customFormat="1" ht="12.75" x14ac:dyDescent="0.2">
      <c r="A57" s="133" t="s">
        <v>135</v>
      </c>
      <c r="B57" s="130">
        <v>68274.44</v>
      </c>
      <c r="F57" s="33"/>
      <c r="G57" s="139"/>
      <c r="H57" s="139"/>
    </row>
    <row r="58" spans="1:8" s="128" customFormat="1" ht="12.75" x14ac:dyDescent="0.2">
      <c r="A58" s="126" t="s">
        <v>345</v>
      </c>
      <c r="B58" s="127">
        <v>36392.639999999999</v>
      </c>
      <c r="E58" s="33"/>
      <c r="F58" s="33"/>
      <c r="G58" s="139"/>
      <c r="H58" s="139"/>
    </row>
    <row r="59" spans="1:8" s="128" customFormat="1" ht="12.75" x14ac:dyDescent="0.2">
      <c r="A59" s="131" t="s">
        <v>107</v>
      </c>
      <c r="B59" s="132">
        <v>0</v>
      </c>
      <c r="E59" s="33"/>
      <c r="F59" s="33"/>
      <c r="G59" s="139"/>
      <c r="H59" s="139"/>
    </row>
    <row r="60" spans="1:8" s="128" customFormat="1" ht="12.75" x14ac:dyDescent="0.2">
      <c r="A60" s="126" t="s">
        <v>108</v>
      </c>
      <c r="B60" s="127">
        <v>237109.04</v>
      </c>
      <c r="E60" s="33"/>
      <c r="F60" s="36"/>
      <c r="G60" s="139"/>
      <c r="H60" s="139"/>
    </row>
    <row r="61" spans="1:8" s="128" customFormat="1" ht="12.75" x14ac:dyDescent="0.2">
      <c r="A61" s="131" t="s">
        <v>109</v>
      </c>
      <c r="B61" s="127">
        <v>19200</v>
      </c>
      <c r="E61" s="33"/>
      <c r="F61" s="141"/>
      <c r="H61" s="139"/>
    </row>
    <row r="62" spans="1:8" s="128" customFormat="1" ht="25.5" x14ac:dyDescent="0.2">
      <c r="A62" s="126" t="s">
        <v>185</v>
      </c>
      <c r="B62" s="134">
        <v>0</v>
      </c>
      <c r="E62" s="33"/>
      <c r="F62" s="33"/>
      <c r="H62" s="139"/>
    </row>
    <row r="63" spans="1:8" x14ac:dyDescent="0.25">
      <c r="A63" s="17" t="s">
        <v>149</v>
      </c>
      <c r="B63" s="27">
        <f>B31+B41+B42+B43+B46+B44+B45+B47+B49+B48+B51+B58+B53+B50+B56+B52+B59+B60+B61+B62</f>
        <v>6545681.0899999999</v>
      </c>
      <c r="E63" s="40"/>
      <c r="F63" s="48"/>
    </row>
    <row r="64" spans="1:8" ht="4.5" customHeight="1" x14ac:dyDescent="0.25">
      <c r="B64" s="2"/>
      <c r="E64" s="40"/>
      <c r="F64" s="48"/>
    </row>
    <row r="65" spans="1:2" x14ac:dyDescent="0.25">
      <c r="A65" s="17" t="s">
        <v>137</v>
      </c>
      <c r="B65" s="27">
        <f>C28-B63</f>
        <v>320397.28999999911</v>
      </c>
    </row>
  </sheetData>
  <mergeCells count="4">
    <mergeCell ref="A1:C1"/>
    <mergeCell ref="A3:C3"/>
    <mergeCell ref="A5:A6"/>
    <mergeCell ref="B5:C5"/>
  </mergeCells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scale="80" orientation="portrait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zoomScaleNormal="100" workbookViewId="0">
      <pane ySplit="3" topLeftCell="A4" activePane="bottomLeft" state="frozen"/>
      <selection sqref="A1:C1"/>
      <selection pane="bottomLeft" sqref="A1:C1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155" t="s">
        <v>97</v>
      </c>
      <c r="B1" s="155"/>
      <c r="C1" s="155"/>
      <c r="D1" s="16"/>
      <c r="E1" s="21"/>
      <c r="F1" s="21"/>
    </row>
    <row r="2" spans="1:8" ht="6.75" customHeight="1" thickBot="1" x14ac:dyDescent="0.3"/>
    <row r="3" spans="1:8" ht="24.75" customHeight="1" thickBot="1" x14ac:dyDescent="0.3">
      <c r="A3" s="159" t="s">
        <v>84</v>
      </c>
      <c r="B3" s="159"/>
      <c r="C3" s="159"/>
      <c r="D3" s="23"/>
      <c r="E3" s="1" t="s">
        <v>91</v>
      </c>
      <c r="F3" s="20"/>
    </row>
    <row r="4" spans="1:8" ht="6" customHeight="1" x14ac:dyDescent="0.25"/>
    <row r="5" spans="1:8" x14ac:dyDescent="0.25">
      <c r="A5" s="153" t="s">
        <v>110</v>
      </c>
      <c r="B5" s="157" t="s">
        <v>145</v>
      </c>
      <c r="C5" s="158"/>
      <c r="E5" s="5"/>
      <c r="F5" s="6"/>
    </row>
    <row r="6" spans="1:8" x14ac:dyDescent="0.25">
      <c r="A6" s="154"/>
      <c r="B6" s="25" t="s">
        <v>98</v>
      </c>
      <c r="C6" s="25" t="s">
        <v>99</v>
      </c>
      <c r="E6" s="5"/>
      <c r="F6" s="6"/>
    </row>
    <row r="7" spans="1:8" s="128" customFormat="1" ht="12.75" x14ac:dyDescent="0.2">
      <c r="A7" s="126" t="s">
        <v>139</v>
      </c>
      <c r="B7" s="127">
        <v>3417947.27</v>
      </c>
      <c r="C7" s="135">
        <v>3356936.84</v>
      </c>
      <c r="E7" s="33"/>
      <c r="F7" s="36"/>
      <c r="G7" s="36"/>
      <c r="H7" s="139"/>
    </row>
    <row r="8" spans="1:8" s="128" customFormat="1" ht="25.5" x14ac:dyDescent="0.2">
      <c r="A8" s="126" t="s">
        <v>113</v>
      </c>
      <c r="B8" s="127">
        <v>267665.96999999997</v>
      </c>
      <c r="C8" s="135">
        <v>252011.82</v>
      </c>
      <c r="E8" s="33"/>
      <c r="F8" s="33"/>
      <c r="G8" s="33"/>
      <c r="H8" s="139"/>
    </row>
    <row r="9" spans="1:8" s="128" customFormat="1" ht="12.75" x14ac:dyDescent="0.25">
      <c r="A9" s="126" t="s">
        <v>140</v>
      </c>
      <c r="B9" s="135">
        <v>1668715.98</v>
      </c>
      <c r="C9" s="135">
        <v>1646223.99</v>
      </c>
      <c r="E9" s="33"/>
      <c r="F9" s="36"/>
      <c r="G9" s="36"/>
    </row>
    <row r="10" spans="1:8" s="128" customFormat="1" ht="25.5" x14ac:dyDescent="0.2">
      <c r="A10" s="126" t="s">
        <v>129</v>
      </c>
      <c r="B10" s="127">
        <v>525429.29</v>
      </c>
      <c r="C10" s="135">
        <v>515239.28</v>
      </c>
      <c r="E10" s="33"/>
      <c r="F10" s="36"/>
      <c r="G10" s="36"/>
      <c r="H10" s="139"/>
    </row>
    <row r="11" spans="1:8" s="128" customFormat="1" ht="12.75" x14ac:dyDescent="0.2">
      <c r="A11" s="126" t="s">
        <v>111</v>
      </c>
      <c r="B11" s="127">
        <v>434338.44</v>
      </c>
      <c r="C11" s="135">
        <v>425872.18</v>
      </c>
      <c r="E11" s="33"/>
      <c r="F11" s="36"/>
      <c r="G11" s="36"/>
      <c r="H11" s="139"/>
    </row>
    <row r="12" spans="1:8" s="128" customFormat="1" ht="12.75" x14ac:dyDescent="0.2">
      <c r="A12" s="126" t="s">
        <v>102</v>
      </c>
      <c r="B12" s="127">
        <v>89638.27</v>
      </c>
      <c r="C12" s="135">
        <v>89311.62</v>
      </c>
      <c r="E12" s="33"/>
      <c r="F12" s="36"/>
      <c r="G12" s="36"/>
      <c r="H12" s="139"/>
    </row>
    <row r="13" spans="1:8" s="128" customFormat="1" ht="12.75" x14ac:dyDescent="0.2">
      <c r="A13" s="126" t="s">
        <v>103</v>
      </c>
      <c r="B13" s="127">
        <v>0</v>
      </c>
      <c r="C13" s="135">
        <v>0</v>
      </c>
      <c r="E13" s="33"/>
      <c r="F13" s="33"/>
      <c r="G13" s="33"/>
      <c r="H13" s="139"/>
    </row>
    <row r="14" spans="1:8" s="128" customFormat="1" ht="12.75" x14ac:dyDescent="0.2">
      <c r="A14" s="126" t="s">
        <v>112</v>
      </c>
      <c r="B14" s="127">
        <v>812624.98</v>
      </c>
      <c r="C14" s="135">
        <v>793578.6</v>
      </c>
      <c r="E14" s="33"/>
      <c r="F14" s="36"/>
      <c r="G14" s="36"/>
      <c r="H14" s="139"/>
    </row>
    <row r="15" spans="1:8" s="128" customFormat="1" ht="12.75" x14ac:dyDescent="0.25">
      <c r="A15" s="126" t="s">
        <v>141</v>
      </c>
      <c r="B15" s="135">
        <v>14400</v>
      </c>
      <c r="C15" s="135">
        <v>14400</v>
      </c>
      <c r="E15" s="33"/>
      <c r="F15" s="36"/>
      <c r="G15" s="36"/>
    </row>
    <row r="16" spans="1:8" s="128" customFormat="1" ht="12.75" x14ac:dyDescent="0.25">
      <c r="A16" s="126" t="s">
        <v>114</v>
      </c>
      <c r="B16" s="135">
        <v>939955.3</v>
      </c>
      <c r="C16" s="135">
        <v>907918.29</v>
      </c>
      <c r="E16" s="33"/>
      <c r="F16" s="36"/>
      <c r="G16" s="36"/>
    </row>
    <row r="17" spans="1:8" s="128" customFormat="1" ht="12.75" x14ac:dyDescent="0.25">
      <c r="A17" s="126" t="s">
        <v>142</v>
      </c>
      <c r="B17" s="135">
        <v>223107.55</v>
      </c>
      <c r="C17" s="135">
        <v>217504.99</v>
      </c>
      <c r="E17" s="33"/>
      <c r="F17" s="46"/>
      <c r="G17" s="46"/>
    </row>
    <row r="18" spans="1:8" s="128" customFormat="1" ht="12.75" x14ac:dyDescent="0.2">
      <c r="A18" s="126" t="s">
        <v>115</v>
      </c>
      <c r="B18" s="127">
        <v>0</v>
      </c>
      <c r="C18" s="135">
        <v>0</v>
      </c>
      <c r="E18" s="33"/>
      <c r="F18" s="33"/>
      <c r="G18" s="33"/>
      <c r="H18" s="139"/>
    </row>
    <row r="19" spans="1:8" s="128" customFormat="1" ht="12.75" x14ac:dyDescent="0.25">
      <c r="A19" s="126" t="s">
        <v>372</v>
      </c>
      <c r="B19" s="135">
        <v>227339.33</v>
      </c>
      <c r="C19" s="135">
        <v>213825.96</v>
      </c>
      <c r="E19" s="33"/>
      <c r="F19" s="36"/>
      <c r="G19" s="36"/>
    </row>
    <row r="20" spans="1:8" s="128" customFormat="1" ht="12.75" x14ac:dyDescent="0.25">
      <c r="A20" s="126" t="s">
        <v>143</v>
      </c>
      <c r="B20" s="127">
        <v>0</v>
      </c>
      <c r="C20" s="135">
        <v>0</v>
      </c>
      <c r="E20" s="33"/>
      <c r="F20" s="33"/>
      <c r="G20" s="33"/>
    </row>
    <row r="21" spans="1:8" s="128" customFormat="1" ht="25.5" x14ac:dyDescent="0.25">
      <c r="A21" s="126" t="s">
        <v>116</v>
      </c>
      <c r="B21" s="127">
        <v>1415035.76</v>
      </c>
      <c r="C21" s="135">
        <v>1776260.95</v>
      </c>
      <c r="E21" s="33"/>
      <c r="F21" s="33"/>
      <c r="G21" s="33"/>
    </row>
    <row r="22" spans="1:8" s="128" customFormat="1" ht="25.5" x14ac:dyDescent="0.25">
      <c r="A22" s="126" t="s">
        <v>117</v>
      </c>
      <c r="B22" s="127">
        <v>5471412.2699999996</v>
      </c>
      <c r="C22" s="135">
        <v>6718911.0999999996</v>
      </c>
      <c r="E22" s="33"/>
      <c r="F22" s="33"/>
      <c r="G22" s="33"/>
    </row>
    <row r="23" spans="1:8" s="128" customFormat="1" ht="12.75" x14ac:dyDescent="0.25">
      <c r="A23" s="126" t="s">
        <v>118</v>
      </c>
      <c r="B23" s="135">
        <v>161068.21</v>
      </c>
      <c r="C23" s="135">
        <v>159273.01</v>
      </c>
      <c r="E23" s="33"/>
      <c r="F23" s="46"/>
      <c r="G23" s="46"/>
    </row>
    <row r="24" spans="1:8" s="128" customFormat="1" ht="12.75" x14ac:dyDescent="0.2">
      <c r="A24" s="126" t="s">
        <v>119</v>
      </c>
      <c r="B24" s="127">
        <v>274434.78999999998</v>
      </c>
      <c r="C24" s="135">
        <v>301876.53999999998</v>
      </c>
      <c r="E24" s="33"/>
      <c r="F24" s="46"/>
      <c r="G24" s="46"/>
      <c r="H24" s="139"/>
    </row>
    <row r="25" spans="1:8" s="128" customFormat="1" ht="12.75" x14ac:dyDescent="0.25">
      <c r="A25" s="126" t="s">
        <v>120</v>
      </c>
      <c r="B25" s="135">
        <v>5326.65</v>
      </c>
      <c r="C25" s="135">
        <v>5326.65</v>
      </c>
      <c r="E25" s="33"/>
      <c r="F25" s="33"/>
      <c r="G25" s="46"/>
    </row>
    <row r="26" spans="1:8" s="128" customFormat="1" ht="12.75" x14ac:dyDescent="0.2">
      <c r="A26" s="126" t="s">
        <v>180</v>
      </c>
      <c r="B26" s="127">
        <v>0</v>
      </c>
      <c r="C26" s="135">
        <v>0</v>
      </c>
      <c r="E26" s="33"/>
      <c r="F26" s="140"/>
      <c r="G26" s="140"/>
      <c r="H26" s="139"/>
    </row>
    <row r="27" spans="1:8" s="128" customFormat="1" ht="12.75" x14ac:dyDescent="0.2">
      <c r="A27" s="126" t="s">
        <v>100</v>
      </c>
      <c r="B27" s="127">
        <v>25515.06</v>
      </c>
      <c r="C27" s="135">
        <v>22983.38</v>
      </c>
      <c r="E27" s="33"/>
      <c r="F27" s="141"/>
      <c r="G27" s="141"/>
      <c r="H27" s="139"/>
    </row>
    <row r="28" spans="1:8" ht="15" x14ac:dyDescent="0.25">
      <c r="A28" s="17" t="s">
        <v>144</v>
      </c>
      <c r="B28" s="28">
        <f>SUM(B7:B27)</f>
        <v>15973955.120000001</v>
      </c>
      <c r="C28" s="28">
        <f>SUM(C7:C27)</f>
        <v>17417455.199999996</v>
      </c>
      <c r="E28"/>
      <c r="F28" s="34"/>
      <c r="G28" s="47"/>
      <c r="H28" s="35"/>
    </row>
    <row r="29" spans="1:8" ht="15" x14ac:dyDescent="0.25">
      <c r="B29" s="18"/>
      <c r="C29" s="18"/>
    </row>
    <row r="30" spans="1:8" x14ac:dyDescent="0.25">
      <c r="A30" s="25" t="s">
        <v>110</v>
      </c>
      <c r="B30" s="26" t="s">
        <v>146</v>
      </c>
    </row>
    <row r="31" spans="1:8" s="128" customFormat="1" ht="12.75" x14ac:dyDescent="0.2">
      <c r="A31" s="126" t="s">
        <v>147</v>
      </c>
      <c r="B31" s="127">
        <f>SUM(B32:B40)</f>
        <v>3511954.1399999997</v>
      </c>
      <c r="E31" s="33"/>
      <c r="F31" s="138"/>
      <c r="G31" s="139"/>
      <c r="H31" s="139"/>
    </row>
    <row r="32" spans="1:8" s="128" customFormat="1" ht="12.75" x14ac:dyDescent="0.2">
      <c r="A32" s="129" t="s">
        <v>121</v>
      </c>
      <c r="B32" s="130">
        <v>564857.28</v>
      </c>
      <c r="E32" s="33"/>
      <c r="F32" s="46"/>
      <c r="G32" s="139"/>
      <c r="H32" s="139"/>
    </row>
    <row r="33" spans="1:8" s="128" customFormat="1" ht="12.75" x14ac:dyDescent="0.2">
      <c r="A33" s="129" t="s">
        <v>122</v>
      </c>
      <c r="B33" s="130">
        <v>522624.96</v>
      </c>
      <c r="E33" s="33"/>
      <c r="F33" s="36"/>
      <c r="G33" s="139"/>
      <c r="H33" s="139"/>
    </row>
    <row r="34" spans="1:8" s="128" customFormat="1" ht="25.5" x14ac:dyDescent="0.2">
      <c r="A34" s="129" t="s">
        <v>123</v>
      </c>
      <c r="B34" s="130">
        <v>552979.43999999994</v>
      </c>
      <c r="E34" s="33"/>
      <c r="F34" s="33"/>
      <c r="G34" s="139"/>
      <c r="H34" s="139"/>
    </row>
    <row r="35" spans="1:8" s="128" customFormat="1" ht="25.5" x14ac:dyDescent="0.2">
      <c r="A35" s="129" t="s">
        <v>124</v>
      </c>
      <c r="B35" s="130">
        <v>68627.520000000004</v>
      </c>
      <c r="E35" s="33"/>
      <c r="F35" s="33"/>
      <c r="G35" s="139"/>
      <c r="H35" s="139"/>
    </row>
    <row r="36" spans="1:8" s="128" customFormat="1" ht="12.75" x14ac:dyDescent="0.2">
      <c r="A36" s="129" t="s">
        <v>125</v>
      </c>
      <c r="B36" s="130">
        <v>21116.16</v>
      </c>
      <c r="E36" s="33"/>
      <c r="F36" s="36"/>
      <c r="G36" s="139"/>
      <c r="H36" s="139"/>
    </row>
    <row r="37" spans="1:8" s="128" customFormat="1" ht="12.75" x14ac:dyDescent="0.2">
      <c r="A37" s="129" t="s">
        <v>126</v>
      </c>
      <c r="B37" s="130">
        <v>95390.82</v>
      </c>
      <c r="E37" s="33"/>
      <c r="F37" s="36"/>
      <c r="G37" s="139"/>
      <c r="H37" s="139"/>
    </row>
    <row r="38" spans="1:8" s="128" customFormat="1" ht="12.75" x14ac:dyDescent="0.2">
      <c r="A38" s="129" t="s">
        <v>127</v>
      </c>
      <c r="B38" s="130">
        <v>1553637.18</v>
      </c>
      <c r="E38" s="33"/>
      <c r="F38" s="36"/>
      <c r="G38" s="139"/>
      <c r="H38" s="139"/>
    </row>
    <row r="39" spans="1:8" s="128" customFormat="1" ht="12.75" x14ac:dyDescent="0.2">
      <c r="A39" s="129" t="s">
        <v>128</v>
      </c>
      <c r="B39" s="130">
        <v>88297.919999999998</v>
      </c>
      <c r="E39" s="33"/>
      <c r="F39" s="36"/>
      <c r="G39" s="139"/>
      <c r="H39" s="139"/>
    </row>
    <row r="40" spans="1:8" s="128" customFormat="1" ht="25.5" x14ac:dyDescent="0.2">
      <c r="A40" s="129" t="s">
        <v>131</v>
      </c>
      <c r="B40" s="130">
        <v>44422.86</v>
      </c>
      <c r="E40" s="33"/>
      <c r="F40" s="46"/>
      <c r="G40" s="139"/>
      <c r="H40" s="139"/>
    </row>
    <row r="41" spans="1:8" s="128" customFormat="1" ht="12.75" x14ac:dyDescent="0.2">
      <c r="A41" s="126" t="s">
        <v>148</v>
      </c>
      <c r="B41" s="127">
        <v>5689244</v>
      </c>
      <c r="E41" s="33"/>
      <c r="F41" s="36"/>
      <c r="G41" s="139"/>
      <c r="H41" s="139"/>
    </row>
    <row r="42" spans="1:8" s="128" customFormat="1" ht="25.5" x14ac:dyDescent="0.2">
      <c r="A42" s="126" t="s">
        <v>101</v>
      </c>
      <c r="B42" s="127">
        <v>525264.48</v>
      </c>
      <c r="E42" s="33"/>
      <c r="F42" s="46"/>
      <c r="G42" s="139"/>
      <c r="H42" s="139"/>
    </row>
    <row r="43" spans="1:8" s="128" customFormat="1" ht="12.75" x14ac:dyDescent="0.2">
      <c r="A43" s="126" t="s">
        <v>130</v>
      </c>
      <c r="B43" s="127">
        <v>434201.04</v>
      </c>
      <c r="E43" s="33"/>
      <c r="F43" s="46"/>
      <c r="G43" s="139"/>
      <c r="H43" s="139"/>
    </row>
    <row r="44" spans="1:8" s="128" customFormat="1" ht="12.75" x14ac:dyDescent="0.2">
      <c r="A44" s="126" t="s">
        <v>336</v>
      </c>
      <c r="B44" s="127">
        <v>89743.679999999993</v>
      </c>
      <c r="E44" s="33"/>
      <c r="F44" s="46"/>
      <c r="G44" s="139"/>
      <c r="H44" s="139"/>
    </row>
    <row r="45" spans="1:8" s="128" customFormat="1" ht="12.75" x14ac:dyDescent="0.2">
      <c r="A45" s="126" t="s">
        <v>337</v>
      </c>
      <c r="B45" s="127">
        <v>0</v>
      </c>
      <c r="E45" s="33"/>
      <c r="F45" s="33"/>
      <c r="G45" s="139"/>
      <c r="H45" s="139"/>
    </row>
    <row r="46" spans="1:8" s="128" customFormat="1" ht="12.75" x14ac:dyDescent="0.2">
      <c r="A46" s="126" t="s">
        <v>338</v>
      </c>
      <c r="B46" s="127">
        <v>873079.18</v>
      </c>
      <c r="E46" s="33"/>
      <c r="F46" s="36"/>
      <c r="G46" s="139"/>
      <c r="H46" s="139"/>
    </row>
    <row r="47" spans="1:8" s="128" customFormat="1" ht="12.75" x14ac:dyDescent="0.2">
      <c r="A47" s="126" t="s">
        <v>104</v>
      </c>
      <c r="B47" s="127">
        <v>84262.080000000002</v>
      </c>
      <c r="E47" s="33"/>
      <c r="F47" s="36"/>
      <c r="G47" s="139"/>
      <c r="H47" s="139"/>
    </row>
    <row r="48" spans="1:8" s="128" customFormat="1" ht="12.75" x14ac:dyDescent="0.2">
      <c r="A48" s="126" t="s">
        <v>339</v>
      </c>
      <c r="B48" s="127">
        <v>939669.12</v>
      </c>
      <c r="E48" s="33"/>
      <c r="F48" s="46"/>
      <c r="G48" s="139"/>
      <c r="H48" s="139"/>
    </row>
    <row r="49" spans="1:8" s="128" customFormat="1" ht="12.75" x14ac:dyDescent="0.2">
      <c r="A49" s="126" t="s">
        <v>340</v>
      </c>
      <c r="B49" s="127">
        <v>223107.55</v>
      </c>
      <c r="E49" s="33"/>
      <c r="F49" s="36"/>
      <c r="G49" s="139"/>
      <c r="H49" s="139"/>
    </row>
    <row r="50" spans="1:8" s="128" customFormat="1" ht="12.75" x14ac:dyDescent="0.2">
      <c r="A50" s="131" t="s">
        <v>341</v>
      </c>
      <c r="B50" s="127">
        <v>0</v>
      </c>
      <c r="E50" s="33"/>
      <c r="F50" s="33"/>
      <c r="H50" s="139"/>
    </row>
    <row r="51" spans="1:8" s="128" customFormat="1" ht="12.75" x14ac:dyDescent="0.2">
      <c r="A51" s="126" t="s">
        <v>371</v>
      </c>
      <c r="B51" s="127">
        <v>228891.6</v>
      </c>
      <c r="E51" s="33"/>
      <c r="F51" s="33"/>
      <c r="G51" s="139"/>
      <c r="H51" s="139"/>
    </row>
    <row r="52" spans="1:8" s="128" customFormat="1" ht="12.75" x14ac:dyDescent="0.2">
      <c r="A52" s="131" t="s">
        <v>343</v>
      </c>
      <c r="B52" s="132">
        <v>0</v>
      </c>
      <c r="E52" s="33"/>
      <c r="F52" s="33"/>
      <c r="G52" s="139"/>
      <c r="H52" s="139"/>
    </row>
    <row r="53" spans="1:8" s="128" customFormat="1" ht="25.5" x14ac:dyDescent="0.2">
      <c r="A53" s="126" t="s">
        <v>346</v>
      </c>
      <c r="B53" s="127">
        <v>1717496.96</v>
      </c>
      <c r="E53" s="33"/>
      <c r="F53" s="33"/>
      <c r="G53" s="139"/>
      <c r="H53" s="139"/>
    </row>
    <row r="54" spans="1:8" s="128" customFormat="1" ht="12.75" x14ac:dyDescent="0.25">
      <c r="A54" s="133" t="s">
        <v>134</v>
      </c>
      <c r="B54" s="130">
        <v>55681.08</v>
      </c>
      <c r="E54" s="33"/>
      <c r="F54" s="33"/>
    </row>
    <row r="55" spans="1:8" s="128" customFormat="1" ht="12.75" x14ac:dyDescent="0.2">
      <c r="A55" s="133" t="s">
        <v>181</v>
      </c>
      <c r="B55" s="130">
        <v>96522.22</v>
      </c>
      <c r="F55" s="140"/>
      <c r="H55" s="139"/>
    </row>
    <row r="56" spans="1:8" s="128" customFormat="1" ht="12.75" x14ac:dyDescent="0.2">
      <c r="A56" s="126" t="s">
        <v>344</v>
      </c>
      <c r="B56" s="127">
        <v>5352158.24</v>
      </c>
      <c r="E56" s="33"/>
      <c r="F56" s="33"/>
      <c r="G56" s="139"/>
      <c r="H56" s="139"/>
    </row>
    <row r="57" spans="1:8" s="128" customFormat="1" ht="12.75" x14ac:dyDescent="0.2">
      <c r="A57" s="133" t="s">
        <v>135</v>
      </c>
      <c r="B57" s="130">
        <v>115462.67</v>
      </c>
      <c r="F57" s="33"/>
      <c r="G57" s="139"/>
      <c r="H57" s="139"/>
    </row>
    <row r="58" spans="1:8" s="128" customFormat="1" ht="12.75" x14ac:dyDescent="0.2">
      <c r="A58" s="126" t="s">
        <v>345</v>
      </c>
      <c r="B58" s="127">
        <v>143653.07999999999</v>
      </c>
      <c r="E58" s="33"/>
      <c r="F58" s="33"/>
      <c r="G58" s="139"/>
      <c r="H58" s="139"/>
    </row>
    <row r="59" spans="1:8" s="128" customFormat="1" ht="12.75" x14ac:dyDescent="0.2">
      <c r="A59" s="131" t="s">
        <v>107</v>
      </c>
      <c r="B59" s="132">
        <v>0</v>
      </c>
      <c r="E59" s="33"/>
      <c r="F59" s="33"/>
      <c r="G59" s="139"/>
      <c r="H59" s="139"/>
    </row>
    <row r="60" spans="1:8" s="128" customFormat="1" ht="12.75" x14ac:dyDescent="0.2">
      <c r="A60" s="126" t="s">
        <v>108</v>
      </c>
      <c r="B60" s="127">
        <v>0</v>
      </c>
      <c r="E60" s="33"/>
      <c r="F60" s="33"/>
      <c r="G60" s="139"/>
      <c r="H60" s="139"/>
    </row>
    <row r="61" spans="1:8" s="128" customFormat="1" ht="12.75" x14ac:dyDescent="0.2">
      <c r="A61" s="131" t="s">
        <v>109</v>
      </c>
      <c r="B61" s="127">
        <v>25515.06</v>
      </c>
      <c r="E61" s="33"/>
      <c r="F61" s="141"/>
      <c r="H61" s="139"/>
    </row>
    <row r="62" spans="1:8" s="128" customFormat="1" ht="25.5" x14ac:dyDescent="0.2">
      <c r="A62" s="126" t="s">
        <v>185</v>
      </c>
      <c r="B62" s="134">
        <v>0</v>
      </c>
      <c r="E62" s="33"/>
      <c r="F62" s="33"/>
      <c r="H62" s="139"/>
    </row>
    <row r="63" spans="1:8" x14ac:dyDescent="0.25">
      <c r="A63" s="17" t="s">
        <v>149</v>
      </c>
      <c r="B63" s="27">
        <f>B31+B41+B42+B43+B46+B44+B45+B47+B49+B48+B51+B58+B53+B50+B56+B52+B59+B60+B61+B62</f>
        <v>19838240.209999997</v>
      </c>
      <c r="E63" s="40"/>
      <c r="F63" s="48"/>
    </row>
    <row r="64" spans="1:8" ht="4.5" customHeight="1" x14ac:dyDescent="0.25">
      <c r="B64" s="2"/>
      <c r="E64" s="40"/>
      <c r="F64" s="48"/>
    </row>
    <row r="65" spans="1:2" x14ac:dyDescent="0.25">
      <c r="A65" s="17" t="s">
        <v>137</v>
      </c>
      <c r="B65" s="27">
        <f>C28-B63</f>
        <v>-2420785.0100000016</v>
      </c>
    </row>
  </sheetData>
  <mergeCells count="4">
    <mergeCell ref="A1:C1"/>
    <mergeCell ref="A3:C3"/>
    <mergeCell ref="A5:A6"/>
    <mergeCell ref="B5:C5"/>
  </mergeCells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scale="80" orientation="portrait" r:id="rId1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zoomScaleNormal="100" workbookViewId="0">
      <pane ySplit="3" topLeftCell="A4" activePane="bottomLeft" state="frozen"/>
      <selection sqref="A1:C1"/>
      <selection pane="bottomLeft" sqref="A1:C1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155" t="s">
        <v>97</v>
      </c>
      <c r="B1" s="155"/>
      <c r="C1" s="155"/>
      <c r="D1" s="16"/>
      <c r="E1" s="21"/>
      <c r="F1" s="21"/>
    </row>
    <row r="2" spans="1:8" ht="6.75" customHeight="1" thickBot="1" x14ac:dyDescent="0.3"/>
    <row r="3" spans="1:8" ht="24.75" customHeight="1" thickBot="1" x14ac:dyDescent="0.3">
      <c r="A3" s="159" t="s">
        <v>85</v>
      </c>
      <c r="B3" s="159"/>
      <c r="C3" s="159"/>
      <c r="D3" s="23"/>
      <c r="E3" s="1" t="s">
        <v>91</v>
      </c>
      <c r="F3" s="20"/>
    </row>
    <row r="4" spans="1:8" ht="6" customHeight="1" x14ac:dyDescent="0.25"/>
    <row r="5" spans="1:8" x14ac:dyDescent="0.25">
      <c r="A5" s="153" t="s">
        <v>110</v>
      </c>
      <c r="B5" s="157" t="s">
        <v>145</v>
      </c>
      <c r="C5" s="158"/>
      <c r="E5" s="5"/>
      <c r="F5" s="6"/>
    </row>
    <row r="6" spans="1:8" x14ac:dyDescent="0.25">
      <c r="A6" s="154"/>
      <c r="B6" s="25" t="s">
        <v>98</v>
      </c>
      <c r="C6" s="25" t="s">
        <v>99</v>
      </c>
      <c r="E6" s="5"/>
      <c r="F6" s="6"/>
    </row>
    <row r="7" spans="1:8" s="128" customFormat="1" ht="12.75" x14ac:dyDescent="0.2">
      <c r="A7" s="126" t="s">
        <v>139</v>
      </c>
      <c r="B7" s="127">
        <v>914191.26</v>
      </c>
      <c r="C7" s="135">
        <v>908481.78</v>
      </c>
      <c r="E7" s="33"/>
      <c r="F7" s="36"/>
      <c r="G7" s="36"/>
      <c r="H7" s="139"/>
    </row>
    <row r="8" spans="1:8" s="128" customFormat="1" ht="25.5" x14ac:dyDescent="0.2">
      <c r="A8" s="126" t="s">
        <v>113</v>
      </c>
      <c r="B8" s="127">
        <v>67233.59</v>
      </c>
      <c r="C8" s="135">
        <v>64617.38</v>
      </c>
      <c r="E8" s="33"/>
      <c r="F8" s="33"/>
      <c r="G8" s="33"/>
      <c r="H8" s="139"/>
    </row>
    <row r="9" spans="1:8" s="128" customFormat="1" ht="12.75" x14ac:dyDescent="0.25">
      <c r="A9" s="126" t="s">
        <v>140</v>
      </c>
      <c r="B9" s="135">
        <v>446326.8</v>
      </c>
      <c r="C9" s="135">
        <v>445322.34</v>
      </c>
      <c r="E9" s="33"/>
      <c r="F9" s="36"/>
      <c r="G9" s="36"/>
    </row>
    <row r="10" spans="1:8" s="128" customFormat="1" ht="25.5" x14ac:dyDescent="0.2">
      <c r="A10" s="126" t="s">
        <v>129</v>
      </c>
      <c r="B10" s="127">
        <v>140535.78</v>
      </c>
      <c r="C10" s="135">
        <v>139376.29999999999</v>
      </c>
      <c r="E10" s="33"/>
      <c r="F10" s="36"/>
      <c r="G10" s="36"/>
      <c r="H10" s="139"/>
    </row>
    <row r="11" spans="1:8" s="128" customFormat="1" ht="12.75" x14ac:dyDescent="0.2">
      <c r="A11" s="126" t="s">
        <v>111</v>
      </c>
      <c r="B11" s="127">
        <v>116171.7</v>
      </c>
      <c r="C11" s="135">
        <v>115266.99</v>
      </c>
      <c r="E11" s="33"/>
      <c r="F11" s="36"/>
      <c r="G11" s="36"/>
      <c r="H11" s="139"/>
    </row>
    <row r="12" spans="1:8" s="128" customFormat="1" ht="12.75" x14ac:dyDescent="0.2">
      <c r="A12" s="126" t="s">
        <v>102</v>
      </c>
      <c r="B12" s="127">
        <v>15339.84</v>
      </c>
      <c r="C12" s="135">
        <v>15877.42</v>
      </c>
      <c r="E12" s="33"/>
      <c r="F12" s="36"/>
      <c r="G12" s="36"/>
      <c r="H12" s="139"/>
    </row>
    <row r="13" spans="1:8" s="128" customFormat="1" ht="12.75" x14ac:dyDescent="0.2">
      <c r="A13" s="126" t="s">
        <v>103</v>
      </c>
      <c r="B13" s="127">
        <v>0</v>
      </c>
      <c r="C13" s="135">
        <v>0</v>
      </c>
      <c r="E13" s="33"/>
      <c r="F13" s="33"/>
      <c r="G13" s="33"/>
      <c r="H13" s="139"/>
    </row>
    <row r="14" spans="1:8" s="128" customFormat="1" ht="12.75" x14ac:dyDescent="0.2">
      <c r="A14" s="126" t="s">
        <v>112</v>
      </c>
      <c r="B14" s="127">
        <v>203842.32</v>
      </c>
      <c r="C14" s="135">
        <v>197569.9</v>
      </c>
      <c r="E14" s="33"/>
      <c r="F14" s="36"/>
      <c r="G14" s="36"/>
      <c r="H14" s="139"/>
    </row>
    <row r="15" spans="1:8" s="128" customFormat="1" ht="12.75" x14ac:dyDescent="0.25">
      <c r="A15" s="126" t="s">
        <v>141</v>
      </c>
      <c r="B15" s="135">
        <v>3600</v>
      </c>
      <c r="C15" s="135">
        <v>3600</v>
      </c>
      <c r="E15" s="33"/>
      <c r="F15" s="36"/>
      <c r="G15" s="36"/>
    </row>
    <row r="16" spans="1:8" s="128" customFormat="1" ht="12.75" x14ac:dyDescent="0.25">
      <c r="A16" s="126" t="s">
        <v>114</v>
      </c>
      <c r="B16" s="135">
        <v>251412.54</v>
      </c>
      <c r="C16" s="135">
        <v>245915.24</v>
      </c>
      <c r="E16" s="33"/>
      <c r="F16" s="36"/>
      <c r="G16" s="36"/>
    </row>
    <row r="17" spans="1:8" s="128" customFormat="1" ht="12.75" x14ac:dyDescent="0.25">
      <c r="A17" s="126" t="s">
        <v>142</v>
      </c>
      <c r="B17" s="135">
        <v>59675.46</v>
      </c>
      <c r="C17" s="135">
        <v>58911.95</v>
      </c>
      <c r="E17" s="33"/>
      <c r="F17" s="46"/>
      <c r="G17" s="46"/>
    </row>
    <row r="18" spans="1:8" s="128" customFormat="1" ht="12.75" x14ac:dyDescent="0.2">
      <c r="A18" s="126" t="s">
        <v>115</v>
      </c>
      <c r="B18" s="127">
        <v>0</v>
      </c>
      <c r="C18" s="135">
        <v>0</v>
      </c>
      <c r="E18" s="33"/>
      <c r="F18" s="33"/>
      <c r="G18" s="33"/>
      <c r="H18" s="139"/>
    </row>
    <row r="19" spans="1:8" s="128" customFormat="1" ht="12.75" x14ac:dyDescent="0.25">
      <c r="A19" s="126" t="s">
        <v>372</v>
      </c>
      <c r="B19" s="135">
        <v>53604.43</v>
      </c>
      <c r="C19" s="135">
        <v>54867.44</v>
      </c>
      <c r="E19" s="33"/>
      <c r="F19" s="36"/>
      <c r="G19" s="36"/>
    </row>
    <row r="20" spans="1:8" s="128" customFormat="1" ht="12.75" x14ac:dyDescent="0.25">
      <c r="A20" s="126" t="s">
        <v>143</v>
      </c>
      <c r="B20" s="127">
        <v>0</v>
      </c>
      <c r="C20" s="135">
        <v>0</v>
      </c>
      <c r="E20" s="33"/>
      <c r="F20" s="33"/>
      <c r="G20" s="33"/>
    </row>
    <row r="21" spans="1:8" s="128" customFormat="1" ht="25.5" x14ac:dyDescent="0.25">
      <c r="A21" s="126" t="s">
        <v>116</v>
      </c>
      <c r="B21" s="127">
        <v>804381.27</v>
      </c>
      <c r="C21" s="135">
        <v>789633.45</v>
      </c>
      <c r="E21" s="33"/>
      <c r="F21" s="33"/>
      <c r="G21" s="33"/>
    </row>
    <row r="22" spans="1:8" s="128" customFormat="1" ht="25.5" x14ac:dyDescent="0.25">
      <c r="A22" s="126" t="s">
        <v>117</v>
      </c>
      <c r="B22" s="127">
        <v>2081187.97</v>
      </c>
      <c r="C22" s="135">
        <v>2071132.37</v>
      </c>
      <c r="E22" s="33"/>
      <c r="F22" s="33"/>
      <c r="G22" s="33"/>
    </row>
    <row r="23" spans="1:8" s="128" customFormat="1" ht="12.75" x14ac:dyDescent="0.25">
      <c r="A23" s="126" t="s">
        <v>118</v>
      </c>
      <c r="B23" s="135">
        <v>43079.519999999997</v>
      </c>
      <c r="C23" s="135">
        <v>43180.63</v>
      </c>
      <c r="E23" s="33"/>
      <c r="F23" s="46"/>
      <c r="G23" s="46"/>
    </row>
    <row r="24" spans="1:8" s="128" customFormat="1" ht="12.75" x14ac:dyDescent="0.2">
      <c r="A24" s="126" t="s">
        <v>119</v>
      </c>
      <c r="B24" s="127">
        <v>133067.28</v>
      </c>
      <c r="C24" s="135">
        <v>133438.76</v>
      </c>
      <c r="E24" s="33"/>
      <c r="F24" s="46"/>
      <c r="G24" s="46"/>
      <c r="H24" s="139"/>
    </row>
    <row r="25" spans="1:8" s="128" customFormat="1" ht="12.75" x14ac:dyDescent="0.25">
      <c r="A25" s="126" t="s">
        <v>120</v>
      </c>
      <c r="B25" s="135">
        <v>0</v>
      </c>
      <c r="C25" s="135">
        <v>0</v>
      </c>
      <c r="E25" s="33"/>
      <c r="F25" s="33"/>
      <c r="G25" s="46"/>
    </row>
    <row r="26" spans="1:8" s="128" customFormat="1" ht="12.75" x14ac:dyDescent="0.2">
      <c r="A26" s="126" t="s">
        <v>180</v>
      </c>
      <c r="B26" s="127">
        <v>0</v>
      </c>
      <c r="C26" s="135">
        <v>0</v>
      </c>
      <c r="E26" s="33"/>
      <c r="F26" s="140"/>
      <c r="G26" s="140"/>
      <c r="H26" s="139"/>
    </row>
    <row r="27" spans="1:8" s="128" customFormat="1" ht="12.75" x14ac:dyDescent="0.2">
      <c r="A27" s="126" t="s">
        <v>100</v>
      </c>
      <c r="B27" s="127">
        <v>0</v>
      </c>
      <c r="C27" s="135">
        <v>0</v>
      </c>
      <c r="E27" s="33"/>
      <c r="F27" s="141"/>
      <c r="G27" s="141"/>
      <c r="H27" s="139"/>
    </row>
    <row r="28" spans="1:8" ht="15" x14ac:dyDescent="0.25">
      <c r="A28" s="17" t="s">
        <v>144</v>
      </c>
      <c r="B28" s="28">
        <f>SUM(B7:B27)</f>
        <v>5333649.76</v>
      </c>
      <c r="C28" s="28">
        <f>SUM(C7:C27)</f>
        <v>5287191.9499999993</v>
      </c>
      <c r="E28"/>
      <c r="F28" s="34"/>
      <c r="G28" s="47"/>
      <c r="H28" s="35"/>
    </row>
    <row r="29" spans="1:8" ht="15" x14ac:dyDescent="0.25">
      <c r="B29" s="18"/>
      <c r="C29" s="18"/>
    </row>
    <row r="30" spans="1:8" x14ac:dyDescent="0.25">
      <c r="A30" s="25" t="s">
        <v>110</v>
      </c>
      <c r="B30" s="26" t="s">
        <v>146</v>
      </c>
    </row>
    <row r="31" spans="1:8" s="128" customFormat="1" ht="12.75" x14ac:dyDescent="0.2">
      <c r="A31" s="126" t="s">
        <v>147</v>
      </c>
      <c r="B31" s="127">
        <f>SUM(B32:B40)</f>
        <v>1000160.94</v>
      </c>
      <c r="E31" s="33"/>
      <c r="F31" s="138"/>
      <c r="G31" s="139"/>
      <c r="H31" s="139"/>
    </row>
    <row r="32" spans="1:8" s="128" customFormat="1" ht="12.75" x14ac:dyDescent="0.2">
      <c r="A32" s="129" t="s">
        <v>121</v>
      </c>
      <c r="B32" s="130">
        <v>151126.79999999999</v>
      </c>
      <c r="E32" s="33"/>
      <c r="F32" s="46"/>
      <c r="G32" s="139"/>
      <c r="H32" s="139"/>
    </row>
    <row r="33" spans="1:8" s="128" customFormat="1" ht="12.75" x14ac:dyDescent="0.2">
      <c r="A33" s="129" t="s">
        <v>122</v>
      </c>
      <c r="B33" s="130">
        <v>139827.6</v>
      </c>
      <c r="E33" s="33"/>
      <c r="F33" s="36"/>
      <c r="G33" s="139"/>
      <c r="H33" s="139"/>
    </row>
    <row r="34" spans="1:8" s="128" customFormat="1" ht="25.5" x14ac:dyDescent="0.2">
      <c r="A34" s="129" t="s">
        <v>123</v>
      </c>
      <c r="B34" s="130">
        <v>147948.9</v>
      </c>
      <c r="E34" s="33"/>
      <c r="F34" s="33"/>
      <c r="G34" s="139"/>
      <c r="H34" s="139"/>
    </row>
    <row r="35" spans="1:8" s="128" customFormat="1" ht="25.5" x14ac:dyDescent="0.2">
      <c r="A35" s="129" t="s">
        <v>124</v>
      </c>
      <c r="B35" s="130">
        <v>18361.2</v>
      </c>
      <c r="E35" s="33"/>
      <c r="F35" s="33"/>
      <c r="G35" s="139"/>
      <c r="H35" s="139"/>
    </row>
    <row r="36" spans="1:8" s="128" customFormat="1" ht="12.75" x14ac:dyDescent="0.2">
      <c r="A36" s="129" t="s">
        <v>125</v>
      </c>
      <c r="B36" s="130">
        <v>5649.6</v>
      </c>
      <c r="E36" s="33"/>
      <c r="F36" s="36"/>
      <c r="G36" s="139"/>
      <c r="H36" s="139"/>
    </row>
    <row r="37" spans="1:8" s="128" customFormat="1" ht="12.75" x14ac:dyDescent="0.2">
      <c r="A37" s="129" t="s">
        <v>126</v>
      </c>
      <c r="B37" s="130">
        <v>47695.41</v>
      </c>
      <c r="E37" s="33"/>
      <c r="F37" s="36"/>
      <c r="G37" s="139"/>
      <c r="H37" s="139"/>
    </row>
    <row r="38" spans="1:8" s="128" customFormat="1" ht="12.75" x14ac:dyDescent="0.2">
      <c r="A38" s="129" t="s">
        <v>127</v>
      </c>
      <c r="B38" s="130">
        <v>440169.28</v>
      </c>
      <c r="E38" s="33"/>
      <c r="F38" s="36"/>
      <c r="G38" s="139"/>
      <c r="H38" s="139"/>
    </row>
    <row r="39" spans="1:8" s="128" customFormat="1" ht="12.75" x14ac:dyDescent="0.2">
      <c r="A39" s="129" t="s">
        <v>128</v>
      </c>
      <c r="B39" s="130">
        <v>30712.32</v>
      </c>
      <c r="E39" s="33"/>
      <c r="F39" s="36"/>
      <c r="G39" s="139"/>
      <c r="H39" s="139"/>
    </row>
    <row r="40" spans="1:8" s="128" customFormat="1" ht="25.5" x14ac:dyDescent="0.2">
      <c r="A40" s="129" t="s">
        <v>131</v>
      </c>
      <c r="B40" s="130">
        <v>18669.830000000002</v>
      </c>
      <c r="E40" s="33"/>
      <c r="F40" s="46"/>
      <c r="G40" s="139"/>
      <c r="H40" s="139"/>
    </row>
    <row r="41" spans="1:8" s="128" customFormat="1" ht="12.75" x14ac:dyDescent="0.2">
      <c r="A41" s="126" t="s">
        <v>148</v>
      </c>
      <c r="B41" s="127">
        <v>350682</v>
      </c>
      <c r="E41" s="33"/>
      <c r="F41" s="36"/>
      <c r="G41" s="139"/>
      <c r="H41" s="139"/>
    </row>
    <row r="42" spans="1:8" s="128" customFormat="1" ht="25.5" x14ac:dyDescent="0.2">
      <c r="A42" s="126" t="s">
        <v>101</v>
      </c>
      <c r="B42" s="127">
        <v>140533.79999999999</v>
      </c>
      <c r="E42" s="33"/>
      <c r="F42" s="46"/>
      <c r="G42" s="139"/>
      <c r="H42" s="139"/>
    </row>
    <row r="43" spans="1:8" s="128" customFormat="1" ht="12.75" x14ac:dyDescent="0.2">
      <c r="A43" s="126" t="s">
        <v>130</v>
      </c>
      <c r="B43" s="127">
        <v>116169.9</v>
      </c>
      <c r="E43" s="33"/>
      <c r="F43" s="46"/>
      <c r="G43" s="139"/>
      <c r="H43" s="139"/>
    </row>
    <row r="44" spans="1:8" s="128" customFormat="1" ht="12.75" x14ac:dyDescent="0.2">
      <c r="A44" s="126" t="s">
        <v>336</v>
      </c>
      <c r="B44" s="127">
        <v>15339.84</v>
      </c>
      <c r="E44" s="33"/>
      <c r="F44" s="46"/>
      <c r="G44" s="139"/>
      <c r="H44" s="139"/>
    </row>
    <row r="45" spans="1:8" s="128" customFormat="1" ht="12.75" x14ac:dyDescent="0.2">
      <c r="A45" s="126" t="s">
        <v>337</v>
      </c>
      <c r="B45" s="127">
        <v>0</v>
      </c>
      <c r="E45" s="33"/>
      <c r="F45" s="33"/>
      <c r="G45" s="139"/>
      <c r="H45" s="139"/>
    </row>
    <row r="46" spans="1:8" s="128" customFormat="1" ht="12.75" x14ac:dyDescent="0.2">
      <c r="A46" s="126" t="s">
        <v>338</v>
      </c>
      <c r="B46" s="127">
        <v>195526.85</v>
      </c>
      <c r="E46" s="33"/>
      <c r="F46" s="36"/>
      <c r="G46" s="139"/>
      <c r="H46" s="139"/>
    </row>
    <row r="47" spans="1:8" s="128" customFormat="1" ht="12.75" x14ac:dyDescent="0.2">
      <c r="A47" s="126" t="s">
        <v>104</v>
      </c>
      <c r="B47" s="127">
        <v>24074.880000000001</v>
      </c>
      <c r="E47" s="33"/>
      <c r="F47" s="36"/>
      <c r="G47" s="139"/>
      <c r="H47" s="139"/>
    </row>
    <row r="48" spans="1:8" s="128" customFormat="1" ht="12.75" x14ac:dyDescent="0.2">
      <c r="A48" s="126" t="s">
        <v>339</v>
      </c>
      <c r="B48" s="127">
        <v>251407.2</v>
      </c>
      <c r="E48" s="33"/>
      <c r="F48" s="46"/>
      <c r="G48" s="139"/>
      <c r="H48" s="139"/>
    </row>
    <row r="49" spans="1:8" s="128" customFormat="1" ht="12.75" x14ac:dyDescent="0.2">
      <c r="A49" s="126" t="s">
        <v>340</v>
      </c>
      <c r="B49" s="127">
        <v>59675.46</v>
      </c>
      <c r="E49" s="33"/>
      <c r="F49" s="36"/>
      <c r="G49" s="139"/>
      <c r="H49" s="139"/>
    </row>
    <row r="50" spans="1:8" s="128" customFormat="1" ht="12.75" x14ac:dyDescent="0.2">
      <c r="A50" s="131" t="s">
        <v>341</v>
      </c>
      <c r="B50" s="127">
        <v>0</v>
      </c>
      <c r="E50" s="33"/>
      <c r="F50" s="33"/>
      <c r="H50" s="139"/>
    </row>
    <row r="51" spans="1:8" s="128" customFormat="1" ht="12.75" x14ac:dyDescent="0.2">
      <c r="A51" s="126" t="s">
        <v>371</v>
      </c>
      <c r="B51" s="127">
        <v>17196.84</v>
      </c>
      <c r="E51" s="33"/>
      <c r="F51" s="33"/>
      <c r="G51" s="139"/>
      <c r="H51" s="139"/>
    </row>
    <row r="52" spans="1:8" s="128" customFormat="1" ht="12.75" x14ac:dyDescent="0.2">
      <c r="A52" s="131" t="s">
        <v>343</v>
      </c>
      <c r="B52" s="132">
        <v>0</v>
      </c>
      <c r="E52" s="33"/>
      <c r="F52" s="33"/>
      <c r="G52" s="139"/>
      <c r="H52" s="139"/>
    </row>
    <row r="53" spans="1:8" s="128" customFormat="1" ht="25.5" x14ac:dyDescent="0.2">
      <c r="A53" s="126" t="s">
        <v>346</v>
      </c>
      <c r="B53" s="127">
        <v>937778.57</v>
      </c>
      <c r="E53" s="33"/>
      <c r="F53" s="33"/>
      <c r="G53" s="139"/>
      <c r="H53" s="139"/>
    </row>
    <row r="54" spans="1:8" s="128" customFormat="1" ht="12.75" x14ac:dyDescent="0.25">
      <c r="A54" s="133" t="s">
        <v>134</v>
      </c>
      <c r="B54" s="130">
        <v>13986.9</v>
      </c>
      <c r="E54" s="33"/>
      <c r="F54" s="33"/>
    </row>
    <row r="55" spans="1:8" s="128" customFormat="1" ht="12.75" x14ac:dyDescent="0.2">
      <c r="A55" s="133" t="s">
        <v>181</v>
      </c>
      <c r="B55" s="130">
        <v>24244.25</v>
      </c>
      <c r="F55" s="140"/>
      <c r="H55" s="139"/>
    </row>
    <row r="56" spans="1:8" s="128" customFormat="1" ht="12.75" x14ac:dyDescent="0.2">
      <c r="A56" s="126" t="s">
        <v>344</v>
      </c>
      <c r="B56" s="127">
        <v>2043889.84</v>
      </c>
      <c r="E56" s="33"/>
      <c r="F56" s="33"/>
      <c r="G56" s="139"/>
      <c r="H56" s="139"/>
    </row>
    <row r="57" spans="1:8" s="128" customFormat="1" ht="12.75" x14ac:dyDescent="0.2">
      <c r="A57" s="133" t="s">
        <v>135</v>
      </c>
      <c r="B57" s="130">
        <v>29002.44</v>
      </c>
      <c r="F57" s="33"/>
      <c r="G57" s="139"/>
      <c r="H57" s="139"/>
    </row>
    <row r="58" spans="1:8" s="128" customFormat="1" ht="12.75" x14ac:dyDescent="0.2">
      <c r="A58" s="126" t="s">
        <v>345</v>
      </c>
      <c r="B58" s="127">
        <v>54881.760000000002</v>
      </c>
      <c r="E58" s="33"/>
      <c r="F58" s="33"/>
      <c r="G58" s="139"/>
      <c r="H58" s="139"/>
    </row>
    <row r="59" spans="1:8" s="128" customFormat="1" ht="12.75" x14ac:dyDescent="0.2">
      <c r="A59" s="131" t="s">
        <v>107</v>
      </c>
      <c r="B59" s="132">
        <v>0</v>
      </c>
      <c r="E59" s="33"/>
      <c r="F59" s="33"/>
      <c r="G59" s="139"/>
      <c r="H59" s="139"/>
    </row>
    <row r="60" spans="1:8" s="128" customFormat="1" ht="12.75" x14ac:dyDescent="0.2">
      <c r="A60" s="126" t="s">
        <v>108</v>
      </c>
      <c r="B60" s="127">
        <v>0</v>
      </c>
      <c r="E60" s="33"/>
      <c r="F60" s="33"/>
      <c r="G60" s="139"/>
      <c r="H60" s="139"/>
    </row>
    <row r="61" spans="1:8" s="128" customFormat="1" ht="12.75" x14ac:dyDescent="0.2">
      <c r="A61" s="131" t="s">
        <v>109</v>
      </c>
      <c r="B61" s="127">
        <v>0</v>
      </c>
      <c r="E61" s="33"/>
      <c r="F61" s="141"/>
      <c r="H61" s="139"/>
    </row>
    <row r="62" spans="1:8" s="128" customFormat="1" ht="25.5" x14ac:dyDescent="0.2">
      <c r="A62" s="126" t="s">
        <v>185</v>
      </c>
      <c r="B62" s="134">
        <v>0</v>
      </c>
      <c r="E62" s="33"/>
      <c r="F62" s="33"/>
      <c r="H62" s="139"/>
    </row>
    <row r="63" spans="1:8" x14ac:dyDescent="0.25">
      <c r="A63" s="17" t="s">
        <v>149</v>
      </c>
      <c r="B63" s="27">
        <f>B31+B41+B42+B43+B46+B44+B45+B47+B49+B48+B51+B58+B53+B50+B56+B52+B59+B60+B61+B62</f>
        <v>5207317.88</v>
      </c>
      <c r="E63" s="40"/>
      <c r="F63" s="48"/>
    </row>
    <row r="64" spans="1:8" ht="4.5" customHeight="1" x14ac:dyDescent="0.25">
      <c r="B64" s="2"/>
      <c r="E64" s="40"/>
      <c r="F64" s="48"/>
    </row>
    <row r="65" spans="1:2" x14ac:dyDescent="0.25">
      <c r="A65" s="17" t="s">
        <v>137</v>
      </c>
      <c r="B65" s="27">
        <f>C28-B63</f>
        <v>79874.069999999367</v>
      </c>
    </row>
  </sheetData>
  <mergeCells count="4">
    <mergeCell ref="A1:C1"/>
    <mergeCell ref="A3:C3"/>
    <mergeCell ref="A5:A6"/>
    <mergeCell ref="B5:C5"/>
  </mergeCells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scale="80" orientation="portrait" r:id="rId1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zoomScaleNormal="100" workbookViewId="0">
      <pane ySplit="3" topLeftCell="A4" activePane="bottomLeft" state="frozen"/>
      <selection sqref="A1:C1"/>
      <selection pane="bottomLeft" sqref="A1:C1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155" t="s">
        <v>97</v>
      </c>
      <c r="B1" s="155"/>
      <c r="C1" s="155"/>
      <c r="D1" s="16"/>
      <c r="E1" s="21"/>
      <c r="F1" s="21"/>
    </row>
    <row r="2" spans="1:8" ht="6.75" customHeight="1" thickBot="1" x14ac:dyDescent="0.3"/>
    <row r="3" spans="1:8" ht="24.75" customHeight="1" thickBot="1" x14ac:dyDescent="0.3">
      <c r="A3" s="159" t="s">
        <v>86</v>
      </c>
      <c r="B3" s="159"/>
      <c r="C3" s="159"/>
      <c r="D3" s="23"/>
      <c r="E3" s="1" t="s">
        <v>91</v>
      </c>
      <c r="F3" s="20"/>
    </row>
    <row r="4" spans="1:8" ht="6" customHeight="1" x14ac:dyDescent="0.25"/>
    <row r="5" spans="1:8" x14ac:dyDescent="0.25">
      <c r="A5" s="153" t="s">
        <v>110</v>
      </c>
      <c r="B5" s="157" t="s">
        <v>145</v>
      </c>
      <c r="C5" s="158"/>
      <c r="E5" s="5"/>
      <c r="F5" s="6"/>
    </row>
    <row r="6" spans="1:8" x14ac:dyDescent="0.25">
      <c r="A6" s="154"/>
      <c r="B6" s="25" t="s">
        <v>98</v>
      </c>
      <c r="C6" s="25" t="s">
        <v>99</v>
      </c>
      <c r="E6" s="5"/>
      <c r="F6" s="6"/>
    </row>
    <row r="7" spans="1:8" s="128" customFormat="1" ht="12.75" x14ac:dyDescent="0.2">
      <c r="A7" s="126" t="s">
        <v>139</v>
      </c>
      <c r="B7" s="127">
        <v>3962156.92</v>
      </c>
      <c r="C7" s="135">
        <v>3856579.19</v>
      </c>
      <c r="E7" s="33"/>
      <c r="F7" s="36"/>
      <c r="G7" s="36"/>
      <c r="H7" s="139"/>
    </row>
    <row r="8" spans="1:8" s="128" customFormat="1" ht="25.5" x14ac:dyDescent="0.2">
      <c r="A8" s="126" t="s">
        <v>113</v>
      </c>
      <c r="B8" s="127">
        <v>262033.32</v>
      </c>
      <c r="C8" s="135">
        <v>248431</v>
      </c>
      <c r="E8" s="33"/>
      <c r="F8" s="33"/>
      <c r="G8" s="33"/>
      <c r="H8" s="139"/>
    </row>
    <row r="9" spans="1:8" s="128" customFormat="1" ht="12.75" x14ac:dyDescent="0.25">
      <c r="A9" s="126" t="s">
        <v>140</v>
      </c>
      <c r="B9" s="135">
        <v>1934402.19</v>
      </c>
      <c r="C9" s="135">
        <v>1886208.15</v>
      </c>
      <c r="E9" s="33"/>
      <c r="F9" s="36"/>
      <c r="G9" s="36"/>
    </row>
    <row r="10" spans="1:8" s="128" customFormat="1" ht="25.5" x14ac:dyDescent="0.2">
      <c r="A10" s="126" t="s">
        <v>129</v>
      </c>
      <c r="B10" s="127">
        <v>609091.6</v>
      </c>
      <c r="C10" s="135">
        <v>592307.87</v>
      </c>
      <c r="E10" s="33"/>
      <c r="F10" s="36"/>
      <c r="G10" s="36"/>
      <c r="H10" s="139"/>
    </row>
    <row r="11" spans="1:8" s="128" customFormat="1" ht="12.75" x14ac:dyDescent="0.2">
      <c r="A11" s="126" t="s">
        <v>111</v>
      </c>
      <c r="B11" s="127">
        <v>503499.8</v>
      </c>
      <c r="C11" s="135">
        <v>489680.82</v>
      </c>
      <c r="E11" s="33"/>
      <c r="F11" s="36"/>
      <c r="G11" s="36"/>
      <c r="H11" s="139"/>
    </row>
    <row r="12" spans="1:8" s="128" customFormat="1" ht="12.75" x14ac:dyDescent="0.2">
      <c r="A12" s="126" t="s">
        <v>102</v>
      </c>
      <c r="B12" s="127">
        <v>83068.990000000005</v>
      </c>
      <c r="C12" s="135">
        <v>81490.44</v>
      </c>
      <c r="E12" s="33"/>
      <c r="F12" s="36"/>
      <c r="G12" s="36"/>
      <c r="H12" s="139"/>
    </row>
    <row r="13" spans="1:8" s="128" customFormat="1" ht="12.75" x14ac:dyDescent="0.2">
      <c r="A13" s="126" t="s">
        <v>103</v>
      </c>
      <c r="B13" s="127">
        <v>0</v>
      </c>
      <c r="C13" s="135">
        <v>0</v>
      </c>
      <c r="E13" s="33"/>
      <c r="F13" s="33"/>
      <c r="G13" s="33"/>
      <c r="H13" s="139"/>
    </row>
    <row r="14" spans="1:8" s="128" customFormat="1" ht="12.75" x14ac:dyDescent="0.2">
      <c r="A14" s="126" t="s">
        <v>112</v>
      </c>
      <c r="B14" s="127">
        <v>950391.7</v>
      </c>
      <c r="C14" s="135">
        <v>910346.03</v>
      </c>
      <c r="E14" s="33"/>
      <c r="F14" s="36"/>
      <c r="G14" s="36"/>
      <c r="H14" s="139"/>
    </row>
    <row r="15" spans="1:8" s="128" customFormat="1" ht="12.75" x14ac:dyDescent="0.25">
      <c r="A15" s="126" t="s">
        <v>141</v>
      </c>
      <c r="B15" s="135">
        <v>16800</v>
      </c>
      <c r="C15" s="135">
        <v>16800</v>
      </c>
      <c r="E15" s="33"/>
      <c r="F15" s="36"/>
      <c r="G15" s="36"/>
    </row>
    <row r="16" spans="1:8" s="128" customFormat="1" ht="12.75" x14ac:dyDescent="0.25">
      <c r="A16" s="126" t="s">
        <v>114</v>
      </c>
      <c r="B16" s="135">
        <v>1087654.3500000001</v>
      </c>
      <c r="C16" s="135">
        <v>1049912.95</v>
      </c>
      <c r="E16" s="33"/>
      <c r="F16" s="36"/>
      <c r="G16" s="36"/>
    </row>
    <row r="17" spans="1:8" s="128" customFormat="1" ht="12.75" x14ac:dyDescent="0.25">
      <c r="A17" s="126" t="s">
        <v>142</v>
      </c>
      <c r="B17" s="135">
        <v>258640.1</v>
      </c>
      <c r="C17" s="135">
        <v>250217.19</v>
      </c>
      <c r="E17" s="33"/>
      <c r="F17" s="46"/>
      <c r="G17" s="46"/>
    </row>
    <row r="18" spans="1:8" s="128" customFormat="1" ht="12.75" x14ac:dyDescent="0.2">
      <c r="A18" s="126" t="s">
        <v>115</v>
      </c>
      <c r="B18" s="127">
        <v>0</v>
      </c>
      <c r="C18" s="135">
        <v>0</v>
      </c>
      <c r="E18" s="33"/>
      <c r="F18" s="33"/>
      <c r="G18" s="33"/>
      <c r="H18" s="139"/>
    </row>
    <row r="19" spans="1:8" s="128" customFormat="1" ht="12.75" x14ac:dyDescent="0.25">
      <c r="A19" s="126" t="s">
        <v>372</v>
      </c>
      <c r="B19" s="135">
        <v>195859.8</v>
      </c>
      <c r="C19" s="135">
        <v>193523.07</v>
      </c>
      <c r="E19" s="33"/>
      <c r="F19" s="36"/>
      <c r="G19" s="36"/>
    </row>
    <row r="20" spans="1:8" s="128" customFormat="1" ht="12.75" x14ac:dyDescent="0.25">
      <c r="A20" s="126" t="s">
        <v>143</v>
      </c>
      <c r="B20" s="127">
        <v>0</v>
      </c>
      <c r="C20" s="135">
        <v>0</v>
      </c>
      <c r="E20" s="33"/>
      <c r="F20" s="33"/>
      <c r="G20" s="33"/>
    </row>
    <row r="21" spans="1:8" s="128" customFormat="1" ht="25.5" x14ac:dyDescent="0.25">
      <c r="A21" s="126" t="s">
        <v>116</v>
      </c>
      <c r="B21" s="127">
        <v>3321126.91</v>
      </c>
      <c r="C21" s="135">
        <v>3139042.61</v>
      </c>
      <c r="E21" s="33"/>
      <c r="F21" s="33"/>
      <c r="G21" s="33"/>
    </row>
    <row r="22" spans="1:8" s="128" customFormat="1" ht="25.5" x14ac:dyDescent="0.25">
      <c r="A22" s="126" t="s">
        <v>117</v>
      </c>
      <c r="B22" s="127">
        <v>10484025.539999999</v>
      </c>
      <c r="C22" s="135">
        <v>9819455.5199999996</v>
      </c>
      <c r="E22" s="33"/>
      <c r="F22" s="33"/>
      <c r="G22" s="33"/>
    </row>
    <row r="23" spans="1:8" s="128" customFormat="1" ht="12.75" x14ac:dyDescent="0.25">
      <c r="A23" s="126" t="s">
        <v>118</v>
      </c>
      <c r="B23" s="135">
        <v>186710.01</v>
      </c>
      <c r="C23" s="135">
        <v>182013.65</v>
      </c>
      <c r="E23" s="33"/>
      <c r="F23" s="46"/>
      <c r="G23" s="46"/>
    </row>
    <row r="24" spans="1:8" s="128" customFormat="1" ht="12.75" x14ac:dyDescent="0.2">
      <c r="A24" s="126" t="s">
        <v>119</v>
      </c>
      <c r="B24" s="127">
        <v>597905.43000000005</v>
      </c>
      <c r="C24" s="135">
        <v>557807.81999999995</v>
      </c>
      <c r="E24" s="33"/>
      <c r="F24" s="46"/>
      <c r="G24" s="46"/>
      <c r="H24" s="139"/>
    </row>
    <row r="25" spans="1:8" s="128" customFormat="1" ht="12.75" x14ac:dyDescent="0.25">
      <c r="A25" s="126" t="s">
        <v>120</v>
      </c>
      <c r="B25" s="135">
        <v>0</v>
      </c>
      <c r="C25" s="135">
        <v>0</v>
      </c>
      <c r="E25" s="33"/>
      <c r="F25" s="33"/>
      <c r="G25" s="46"/>
    </row>
    <row r="26" spans="1:8" s="128" customFormat="1" ht="12.75" x14ac:dyDescent="0.2">
      <c r="A26" s="126" t="s">
        <v>180</v>
      </c>
      <c r="B26" s="127">
        <v>0</v>
      </c>
      <c r="C26" s="135">
        <v>0</v>
      </c>
      <c r="E26" s="33"/>
      <c r="F26" s="140"/>
      <c r="G26" s="140"/>
      <c r="H26" s="139"/>
    </row>
    <row r="27" spans="1:8" s="128" customFormat="1" ht="12.75" x14ac:dyDescent="0.2">
      <c r="A27" s="126" t="s">
        <v>100</v>
      </c>
      <c r="B27" s="127">
        <v>0</v>
      </c>
      <c r="C27" s="135">
        <v>0</v>
      </c>
      <c r="E27" s="33"/>
      <c r="F27" s="141"/>
      <c r="G27" s="141"/>
      <c r="H27" s="139"/>
    </row>
    <row r="28" spans="1:8" ht="15" x14ac:dyDescent="0.25">
      <c r="A28" s="17" t="s">
        <v>144</v>
      </c>
      <c r="B28" s="28">
        <f>SUM(B7:B27)</f>
        <v>24453366.66</v>
      </c>
      <c r="C28" s="28">
        <f>SUM(C7:C27)</f>
        <v>23273816.309999999</v>
      </c>
      <c r="E28"/>
      <c r="F28" s="52"/>
      <c r="G28" s="53"/>
      <c r="H28" s="66"/>
    </row>
    <row r="29" spans="1:8" ht="15" x14ac:dyDescent="0.25">
      <c r="B29" s="18"/>
      <c r="C29" s="18"/>
    </row>
    <row r="30" spans="1:8" x14ac:dyDescent="0.25">
      <c r="A30" s="25" t="s">
        <v>110</v>
      </c>
      <c r="B30" s="26" t="s">
        <v>146</v>
      </c>
    </row>
    <row r="31" spans="1:8" s="128" customFormat="1" ht="12.75" x14ac:dyDescent="0.2">
      <c r="A31" s="126" t="s">
        <v>147</v>
      </c>
      <c r="B31" s="127">
        <f>SUM(B32:B40)</f>
        <v>3682589.59</v>
      </c>
      <c r="E31" s="33"/>
      <c r="F31" s="138"/>
      <c r="G31" s="139"/>
      <c r="H31" s="139"/>
    </row>
    <row r="32" spans="1:8" s="128" customFormat="1" ht="12.75" x14ac:dyDescent="0.2">
      <c r="A32" s="129" t="s">
        <v>121</v>
      </c>
      <c r="B32" s="130">
        <v>654865.68000000005</v>
      </c>
      <c r="E32" s="33"/>
      <c r="F32" s="46"/>
      <c r="G32" s="139"/>
      <c r="H32" s="139"/>
    </row>
    <row r="33" spans="1:8" s="128" customFormat="1" ht="12.75" x14ac:dyDescent="0.2">
      <c r="A33" s="129" t="s">
        <v>122</v>
      </c>
      <c r="B33" s="130">
        <v>605903.76</v>
      </c>
      <c r="E33" s="33"/>
      <c r="F33" s="36"/>
      <c r="G33" s="139"/>
      <c r="H33" s="139"/>
    </row>
    <row r="34" spans="1:8" s="128" customFormat="1" ht="25.5" x14ac:dyDescent="0.2">
      <c r="A34" s="129" t="s">
        <v>123</v>
      </c>
      <c r="B34" s="130">
        <v>641095.14</v>
      </c>
      <c r="E34" s="33"/>
      <c r="F34" s="33"/>
      <c r="G34" s="139"/>
      <c r="H34" s="139"/>
    </row>
    <row r="35" spans="1:8" s="128" customFormat="1" ht="25.5" x14ac:dyDescent="0.2">
      <c r="A35" s="129" t="s">
        <v>124</v>
      </c>
      <c r="B35" s="130">
        <v>79563.12</v>
      </c>
      <c r="E35" s="33"/>
      <c r="F35" s="33"/>
      <c r="G35" s="139"/>
      <c r="H35" s="139"/>
    </row>
    <row r="36" spans="1:8" s="128" customFormat="1" ht="12.75" x14ac:dyDescent="0.2">
      <c r="A36" s="129" t="s">
        <v>125</v>
      </c>
      <c r="B36" s="130">
        <v>24480.959999999999</v>
      </c>
      <c r="E36" s="33"/>
      <c r="F36" s="36"/>
      <c r="G36" s="139"/>
      <c r="H36" s="139"/>
    </row>
    <row r="37" spans="1:8" s="128" customFormat="1" ht="12.75" x14ac:dyDescent="0.2">
      <c r="A37" s="129" t="s">
        <v>126</v>
      </c>
      <c r="B37" s="130">
        <v>211222.53</v>
      </c>
      <c r="E37" s="33"/>
      <c r="F37" s="36"/>
      <c r="G37" s="139"/>
      <c r="H37" s="139"/>
    </row>
    <row r="38" spans="1:8" s="128" customFormat="1" ht="12.75" x14ac:dyDescent="0.2">
      <c r="A38" s="129" t="s">
        <v>127</v>
      </c>
      <c r="B38" s="130">
        <v>1315903.52</v>
      </c>
      <c r="E38" s="33"/>
      <c r="F38" s="36"/>
      <c r="G38" s="139"/>
      <c r="H38" s="139"/>
    </row>
    <row r="39" spans="1:8" s="128" customFormat="1" ht="12.75" x14ac:dyDescent="0.2">
      <c r="A39" s="129" t="s">
        <v>128</v>
      </c>
      <c r="B39" s="130">
        <v>76780.800000000003</v>
      </c>
      <c r="E39" s="33"/>
      <c r="F39" s="36"/>
      <c r="G39" s="139"/>
      <c r="H39" s="139"/>
    </row>
    <row r="40" spans="1:8" s="128" customFormat="1" ht="25.5" x14ac:dyDescent="0.2">
      <c r="A40" s="129" t="s">
        <v>131</v>
      </c>
      <c r="B40" s="130">
        <v>72774.080000000002</v>
      </c>
      <c r="E40" s="33"/>
      <c r="F40" s="46"/>
      <c r="G40" s="139"/>
      <c r="H40" s="139"/>
    </row>
    <row r="41" spans="1:8" s="128" customFormat="1" ht="12.75" x14ac:dyDescent="0.2">
      <c r="A41" s="126" t="s">
        <v>148</v>
      </c>
      <c r="B41" s="127">
        <v>846233</v>
      </c>
      <c r="E41" s="33"/>
      <c r="F41" s="36"/>
      <c r="G41" s="139"/>
      <c r="H41" s="139"/>
    </row>
    <row r="42" spans="1:8" s="128" customFormat="1" ht="25.5" x14ac:dyDescent="0.2">
      <c r="A42" s="126" t="s">
        <v>101</v>
      </c>
      <c r="B42" s="127">
        <v>608963.88</v>
      </c>
      <c r="E42" s="33"/>
      <c r="F42" s="46"/>
      <c r="G42" s="139"/>
      <c r="H42" s="139"/>
    </row>
    <row r="43" spans="1:8" s="128" customFormat="1" ht="12.75" x14ac:dyDescent="0.2">
      <c r="A43" s="126" t="s">
        <v>130</v>
      </c>
      <c r="B43" s="127">
        <v>503389.74</v>
      </c>
      <c r="E43" s="33"/>
      <c r="F43" s="46"/>
      <c r="G43" s="139"/>
      <c r="H43" s="139"/>
    </row>
    <row r="44" spans="1:8" s="128" customFormat="1" ht="12.75" x14ac:dyDescent="0.2">
      <c r="A44" s="126" t="s">
        <v>336</v>
      </c>
      <c r="B44" s="127">
        <v>83002.850000000006</v>
      </c>
      <c r="E44" s="33"/>
      <c r="F44" s="46"/>
      <c r="G44" s="139"/>
      <c r="H44" s="139"/>
    </row>
    <row r="45" spans="1:8" s="128" customFormat="1" ht="12.75" x14ac:dyDescent="0.2">
      <c r="A45" s="126" t="s">
        <v>337</v>
      </c>
      <c r="B45" s="127">
        <v>0</v>
      </c>
      <c r="E45" s="33"/>
      <c r="F45" s="33"/>
      <c r="G45" s="139"/>
      <c r="H45" s="139"/>
    </row>
    <row r="46" spans="1:8" s="128" customFormat="1" ht="12.75" x14ac:dyDescent="0.2">
      <c r="A46" s="126" t="s">
        <v>338</v>
      </c>
      <c r="B46" s="127">
        <v>912156.19</v>
      </c>
      <c r="E46" s="33"/>
      <c r="F46" s="36"/>
      <c r="G46" s="139"/>
      <c r="H46" s="139"/>
    </row>
    <row r="47" spans="1:8" s="128" customFormat="1" ht="12.75" x14ac:dyDescent="0.2">
      <c r="A47" s="126" t="s">
        <v>104</v>
      </c>
      <c r="B47" s="127">
        <v>48149.760000000002</v>
      </c>
      <c r="E47" s="33"/>
      <c r="F47" s="36"/>
      <c r="G47" s="139"/>
      <c r="H47" s="139"/>
    </row>
    <row r="48" spans="1:8" s="128" customFormat="1" ht="12.75" x14ac:dyDescent="0.2">
      <c r="A48" s="126" t="s">
        <v>339</v>
      </c>
      <c r="B48" s="127">
        <v>1089402.72</v>
      </c>
      <c r="E48" s="33"/>
      <c r="F48" s="46"/>
      <c r="G48" s="139"/>
      <c r="H48" s="139"/>
    </row>
    <row r="49" spans="1:8" s="128" customFormat="1" ht="12.75" x14ac:dyDescent="0.2">
      <c r="A49" s="126" t="s">
        <v>340</v>
      </c>
      <c r="B49" s="127">
        <v>258640.1</v>
      </c>
      <c r="E49" s="33"/>
      <c r="F49" s="36"/>
      <c r="G49" s="139"/>
      <c r="H49" s="139"/>
    </row>
    <row r="50" spans="1:8" s="128" customFormat="1" ht="12.75" x14ac:dyDescent="0.2">
      <c r="A50" s="131" t="s">
        <v>341</v>
      </c>
      <c r="B50" s="127">
        <v>0</v>
      </c>
      <c r="E50" s="33"/>
      <c r="F50" s="33"/>
      <c r="H50" s="139"/>
    </row>
    <row r="51" spans="1:8" s="128" customFormat="1" ht="12.75" x14ac:dyDescent="0.2">
      <c r="A51" s="126" t="s">
        <v>371</v>
      </c>
      <c r="B51" s="127">
        <v>187397.83</v>
      </c>
      <c r="E51" s="33"/>
      <c r="F51" s="33"/>
      <c r="G51" s="139"/>
      <c r="H51" s="139"/>
    </row>
    <row r="52" spans="1:8" s="128" customFormat="1" ht="12.75" x14ac:dyDescent="0.2">
      <c r="A52" s="131" t="s">
        <v>343</v>
      </c>
      <c r="B52" s="132">
        <v>0</v>
      </c>
      <c r="E52" s="33"/>
      <c r="F52" s="33"/>
      <c r="G52" s="139"/>
      <c r="H52" s="139"/>
    </row>
    <row r="53" spans="1:8" s="128" customFormat="1" ht="25.5" x14ac:dyDescent="0.2">
      <c r="A53" s="126" t="s">
        <v>346</v>
      </c>
      <c r="B53" s="127">
        <v>3606617.19</v>
      </c>
      <c r="E53" s="33"/>
      <c r="F53" s="33"/>
      <c r="G53" s="139"/>
      <c r="H53" s="139"/>
    </row>
    <row r="54" spans="1:8" s="128" customFormat="1" ht="12.75" x14ac:dyDescent="0.25">
      <c r="A54" s="133" t="s">
        <v>134</v>
      </c>
      <c r="B54" s="130">
        <v>54541.68</v>
      </c>
      <c r="E54" s="33"/>
      <c r="F54" s="33"/>
    </row>
    <row r="55" spans="1:8" s="128" customFormat="1" ht="12.75" x14ac:dyDescent="0.2">
      <c r="A55" s="133" t="s">
        <v>181</v>
      </c>
      <c r="B55" s="130">
        <v>94383.55</v>
      </c>
      <c r="F55" s="140"/>
      <c r="H55" s="139"/>
    </row>
    <row r="56" spans="1:8" s="128" customFormat="1" ht="12.75" x14ac:dyDescent="0.2">
      <c r="A56" s="126" t="s">
        <v>344</v>
      </c>
      <c r="B56" s="127">
        <v>10412644.810000001</v>
      </c>
      <c r="E56" s="33"/>
      <c r="F56" s="33"/>
      <c r="G56" s="139"/>
      <c r="H56" s="139"/>
    </row>
    <row r="57" spans="1:8" s="128" customFormat="1" ht="12.75" x14ac:dyDescent="0.2">
      <c r="A57" s="133" t="s">
        <v>135</v>
      </c>
      <c r="B57" s="130">
        <v>113108.09</v>
      </c>
      <c r="F57" s="33"/>
      <c r="G57" s="139"/>
      <c r="H57" s="139"/>
    </row>
    <row r="58" spans="1:8" s="128" customFormat="1" ht="12.75" x14ac:dyDescent="0.2">
      <c r="A58" s="126" t="s">
        <v>345</v>
      </c>
      <c r="B58" s="127">
        <v>242103.96</v>
      </c>
      <c r="E58" s="33"/>
      <c r="F58" s="33"/>
      <c r="G58" s="139"/>
      <c r="H58" s="139"/>
    </row>
    <row r="59" spans="1:8" s="128" customFormat="1" ht="12.75" x14ac:dyDescent="0.2">
      <c r="A59" s="131" t="s">
        <v>107</v>
      </c>
      <c r="B59" s="132">
        <v>0</v>
      </c>
      <c r="E59" s="33"/>
      <c r="F59" s="33"/>
      <c r="G59" s="139"/>
      <c r="H59" s="139"/>
    </row>
    <row r="60" spans="1:8" s="128" customFormat="1" ht="12.75" x14ac:dyDescent="0.2">
      <c r="A60" s="126" t="s">
        <v>108</v>
      </c>
      <c r="B60" s="127">
        <v>0</v>
      </c>
      <c r="E60" s="33"/>
      <c r="F60" s="33"/>
      <c r="G60" s="139"/>
      <c r="H60" s="139"/>
    </row>
    <row r="61" spans="1:8" s="128" customFormat="1" ht="12.75" x14ac:dyDescent="0.2">
      <c r="A61" s="131" t="s">
        <v>109</v>
      </c>
      <c r="B61" s="127">
        <v>0</v>
      </c>
      <c r="E61" s="33"/>
      <c r="F61" s="141"/>
      <c r="H61" s="139"/>
    </row>
    <row r="62" spans="1:8" s="128" customFormat="1" ht="25.5" x14ac:dyDescent="0.2">
      <c r="A62" s="126" t="s">
        <v>185</v>
      </c>
      <c r="B62" s="134">
        <v>0</v>
      </c>
      <c r="E62" s="33"/>
      <c r="F62" s="33"/>
      <c r="H62" s="139"/>
    </row>
    <row r="63" spans="1:8" x14ac:dyDescent="0.25">
      <c r="A63" s="17" t="s">
        <v>149</v>
      </c>
      <c r="B63" s="27">
        <f>B31+B41+B42+B43+B46+B44+B45+B47+B49+B48+B51+B58+B53+B50+B56+B52+B59+B60+B61+B62</f>
        <v>22481291.619999997</v>
      </c>
      <c r="E63" s="40"/>
      <c r="F63" s="48"/>
    </row>
    <row r="64" spans="1:8" ht="4.5" customHeight="1" x14ac:dyDescent="0.25">
      <c r="B64" s="2"/>
      <c r="E64" s="40"/>
      <c r="F64" s="48"/>
    </row>
    <row r="65" spans="1:2" x14ac:dyDescent="0.25">
      <c r="A65" s="17" t="s">
        <v>137</v>
      </c>
      <c r="B65" s="27">
        <f>C28-B63</f>
        <v>792524.69000000134</v>
      </c>
    </row>
  </sheetData>
  <mergeCells count="4">
    <mergeCell ref="A1:C1"/>
    <mergeCell ref="A3:C3"/>
    <mergeCell ref="A5:A6"/>
    <mergeCell ref="B5:C5"/>
  </mergeCells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scale="80" orientation="portrait" r:id="rId1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zoomScaleNormal="100" workbookViewId="0">
      <pane ySplit="3" topLeftCell="A4" activePane="bottomLeft" state="frozen"/>
      <selection sqref="A1:C1"/>
      <selection pane="bottomLeft" sqref="A1:C1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155" t="s">
        <v>97</v>
      </c>
      <c r="B1" s="155"/>
      <c r="C1" s="155"/>
      <c r="D1" s="16"/>
      <c r="E1" s="21"/>
      <c r="F1" s="21"/>
    </row>
    <row r="2" spans="1:8" ht="6.75" customHeight="1" thickBot="1" x14ac:dyDescent="0.3"/>
    <row r="3" spans="1:8" ht="24.75" customHeight="1" thickBot="1" x14ac:dyDescent="0.3">
      <c r="A3" s="159" t="s">
        <v>90</v>
      </c>
      <c r="B3" s="159"/>
      <c r="C3" s="159"/>
      <c r="D3" s="23"/>
      <c r="E3" s="1" t="s">
        <v>91</v>
      </c>
      <c r="F3" s="20"/>
    </row>
    <row r="4" spans="1:8" ht="6" customHeight="1" x14ac:dyDescent="0.25"/>
    <row r="5" spans="1:8" x14ac:dyDescent="0.25">
      <c r="A5" s="153" t="s">
        <v>110</v>
      </c>
      <c r="B5" s="157" t="s">
        <v>145</v>
      </c>
      <c r="C5" s="158"/>
      <c r="E5" s="5"/>
      <c r="F5" s="6"/>
    </row>
    <row r="6" spans="1:8" x14ac:dyDescent="0.25">
      <c r="A6" s="154"/>
      <c r="B6" s="25" t="s">
        <v>98</v>
      </c>
      <c r="C6" s="25" t="s">
        <v>99</v>
      </c>
      <c r="E6" s="5"/>
      <c r="F6" s="6"/>
    </row>
    <row r="7" spans="1:8" s="128" customFormat="1" ht="12.75" x14ac:dyDescent="0.2">
      <c r="A7" s="126" t="s">
        <v>139</v>
      </c>
      <c r="B7" s="127">
        <v>2808501</v>
      </c>
      <c r="C7" s="135">
        <v>2765007.64</v>
      </c>
      <c r="E7" s="33"/>
      <c r="F7" s="36"/>
      <c r="G7" s="36"/>
      <c r="H7" s="139"/>
    </row>
    <row r="8" spans="1:8" s="128" customFormat="1" ht="25.5" x14ac:dyDescent="0.2">
      <c r="A8" s="126" t="s">
        <v>113</v>
      </c>
      <c r="B8" s="127">
        <v>223145.24</v>
      </c>
      <c r="C8" s="135">
        <v>211712.36</v>
      </c>
      <c r="E8" s="33"/>
      <c r="F8" s="33"/>
      <c r="G8" s="33"/>
      <c r="H8" s="139"/>
    </row>
    <row r="9" spans="1:8" s="128" customFormat="1" ht="12.75" x14ac:dyDescent="0.25">
      <c r="A9" s="126" t="s">
        <v>140</v>
      </c>
      <c r="B9" s="135">
        <v>1371165.72</v>
      </c>
      <c r="C9" s="135">
        <v>1356416.95</v>
      </c>
      <c r="E9" s="33"/>
      <c r="F9" s="36"/>
      <c r="G9" s="36"/>
    </row>
    <row r="10" spans="1:8" s="128" customFormat="1" ht="25.5" x14ac:dyDescent="0.2">
      <c r="A10" s="126" t="s">
        <v>129</v>
      </c>
      <c r="B10" s="127">
        <v>431743.62</v>
      </c>
      <c r="C10" s="135">
        <v>424415.31</v>
      </c>
      <c r="E10" s="33"/>
      <c r="F10" s="36"/>
      <c r="G10" s="36"/>
      <c r="H10" s="139"/>
    </row>
    <row r="11" spans="1:8" s="128" customFormat="1" ht="12.75" x14ac:dyDescent="0.2">
      <c r="A11" s="126" t="s">
        <v>111</v>
      </c>
      <c r="B11" s="127">
        <v>356495.1</v>
      </c>
      <c r="C11" s="135">
        <v>350307.84000000003</v>
      </c>
      <c r="E11" s="33"/>
      <c r="F11" s="36"/>
      <c r="G11" s="36"/>
      <c r="H11" s="139"/>
    </row>
    <row r="12" spans="1:8" s="128" customFormat="1" ht="12.75" x14ac:dyDescent="0.2">
      <c r="A12" s="126" t="s">
        <v>102</v>
      </c>
      <c r="B12" s="127">
        <v>70178.17</v>
      </c>
      <c r="C12" s="135">
        <v>69489.03</v>
      </c>
      <c r="E12" s="33"/>
      <c r="F12" s="36"/>
      <c r="G12" s="36"/>
      <c r="H12" s="139"/>
    </row>
    <row r="13" spans="1:8" s="128" customFormat="1" ht="12.75" x14ac:dyDescent="0.2">
      <c r="A13" s="126" t="s">
        <v>103</v>
      </c>
      <c r="B13" s="127">
        <v>0</v>
      </c>
      <c r="C13" s="135">
        <v>0</v>
      </c>
      <c r="E13" s="33"/>
      <c r="F13" s="33"/>
      <c r="G13" s="33"/>
      <c r="H13" s="139"/>
    </row>
    <row r="14" spans="1:8" s="128" customFormat="1" ht="12.75" x14ac:dyDescent="0.2">
      <c r="A14" s="126" t="s">
        <v>112</v>
      </c>
      <c r="B14" s="127">
        <v>700648.74</v>
      </c>
      <c r="C14" s="135">
        <v>678779.05</v>
      </c>
      <c r="E14" s="33"/>
      <c r="F14" s="36"/>
      <c r="G14" s="36"/>
      <c r="H14" s="139"/>
    </row>
    <row r="15" spans="1:8" s="128" customFormat="1" ht="12.75" x14ac:dyDescent="0.25">
      <c r="A15" s="126" t="s">
        <v>141</v>
      </c>
      <c r="B15" s="135">
        <v>10800</v>
      </c>
      <c r="C15" s="135">
        <v>10800</v>
      </c>
      <c r="E15" s="33"/>
      <c r="F15" s="36"/>
      <c r="G15" s="36"/>
    </row>
    <row r="16" spans="1:8" s="128" customFormat="1" ht="12.75" x14ac:dyDescent="0.25">
      <c r="A16" s="126" t="s">
        <v>114</v>
      </c>
      <c r="B16" s="135">
        <v>772365.36</v>
      </c>
      <c r="C16" s="135">
        <v>747252.93</v>
      </c>
      <c r="E16" s="33"/>
      <c r="F16" s="36"/>
      <c r="G16" s="36"/>
    </row>
    <row r="17" spans="1:8" s="128" customFormat="1" ht="12.75" x14ac:dyDescent="0.25">
      <c r="A17" s="126" t="s">
        <v>142</v>
      </c>
      <c r="B17" s="135">
        <v>182867.1</v>
      </c>
      <c r="C17" s="135">
        <v>179012.87</v>
      </c>
      <c r="E17" s="33"/>
      <c r="F17" s="46"/>
      <c r="G17" s="46"/>
    </row>
    <row r="18" spans="1:8" s="128" customFormat="1" ht="12.75" x14ac:dyDescent="0.2">
      <c r="A18" s="126" t="s">
        <v>115</v>
      </c>
      <c r="B18" s="127">
        <v>0</v>
      </c>
      <c r="C18" s="135">
        <v>0</v>
      </c>
      <c r="E18" s="33"/>
      <c r="F18" s="33"/>
      <c r="G18" s="33"/>
      <c r="H18" s="139"/>
    </row>
    <row r="19" spans="1:8" s="128" customFormat="1" ht="12.75" x14ac:dyDescent="0.25">
      <c r="A19" s="126" t="s">
        <v>372</v>
      </c>
      <c r="B19" s="135">
        <v>140122.85</v>
      </c>
      <c r="C19" s="135">
        <v>140462.07999999999</v>
      </c>
      <c r="E19" s="33"/>
      <c r="F19" s="36"/>
      <c r="G19" s="36"/>
    </row>
    <row r="20" spans="1:8" s="128" customFormat="1" ht="12.75" x14ac:dyDescent="0.25">
      <c r="A20" s="126" t="s">
        <v>143</v>
      </c>
      <c r="B20" s="127">
        <v>0</v>
      </c>
      <c r="C20" s="135">
        <v>19.46</v>
      </c>
      <c r="E20" s="33"/>
      <c r="F20" s="33"/>
      <c r="G20" s="33"/>
    </row>
    <row r="21" spans="1:8" s="128" customFormat="1" ht="25.5" x14ac:dyDescent="0.25">
      <c r="A21" s="126" t="s">
        <v>116</v>
      </c>
      <c r="B21" s="127">
        <v>2363783.36</v>
      </c>
      <c r="C21" s="135">
        <v>2269134.37</v>
      </c>
      <c r="E21" s="33"/>
      <c r="F21" s="33"/>
      <c r="G21" s="33"/>
    </row>
    <row r="22" spans="1:8" s="128" customFormat="1" ht="25.5" x14ac:dyDescent="0.25">
      <c r="A22" s="126" t="s">
        <v>117</v>
      </c>
      <c r="B22" s="127">
        <v>7733210.04</v>
      </c>
      <c r="C22" s="135">
        <v>7554704.6799999997</v>
      </c>
      <c r="E22" s="33"/>
      <c r="F22" s="33"/>
      <c r="G22" s="33"/>
    </row>
    <row r="23" spans="1:8" s="128" customFormat="1" ht="12.75" x14ac:dyDescent="0.25">
      <c r="A23" s="126" t="s">
        <v>118</v>
      </c>
      <c r="B23" s="135">
        <v>132346.32</v>
      </c>
      <c r="C23" s="135">
        <v>131269.95000000001</v>
      </c>
      <c r="E23" s="33"/>
      <c r="F23" s="46"/>
      <c r="G23" s="46"/>
    </row>
    <row r="24" spans="1:8" s="128" customFormat="1" ht="12.75" x14ac:dyDescent="0.2">
      <c r="A24" s="126" t="s">
        <v>119</v>
      </c>
      <c r="B24" s="127">
        <v>323436.48</v>
      </c>
      <c r="C24" s="135">
        <v>305237.7</v>
      </c>
      <c r="E24" s="33"/>
      <c r="F24" s="46"/>
      <c r="G24" s="46"/>
      <c r="H24" s="139"/>
    </row>
    <row r="25" spans="1:8" s="128" customFormat="1" ht="12.75" x14ac:dyDescent="0.25">
      <c r="A25" s="126" t="s">
        <v>120</v>
      </c>
      <c r="B25" s="135">
        <v>26399.73</v>
      </c>
      <c r="C25" s="135">
        <v>24002.61</v>
      </c>
      <c r="E25" s="33"/>
      <c r="F25" s="33"/>
      <c r="G25" s="46"/>
    </row>
    <row r="26" spans="1:8" s="128" customFormat="1" ht="12.75" x14ac:dyDescent="0.2">
      <c r="A26" s="126" t="s">
        <v>180</v>
      </c>
      <c r="B26" s="127">
        <v>0</v>
      </c>
      <c r="C26" s="135">
        <v>0</v>
      </c>
      <c r="E26" s="33"/>
      <c r="F26" s="140"/>
      <c r="G26" s="140"/>
      <c r="H26" s="139"/>
    </row>
    <row r="27" spans="1:8" s="128" customFormat="1" ht="12.75" x14ac:dyDescent="0.2">
      <c r="A27" s="126" t="s">
        <v>100</v>
      </c>
      <c r="B27" s="127">
        <v>0</v>
      </c>
      <c r="C27" s="135">
        <v>0</v>
      </c>
      <c r="E27" s="33"/>
      <c r="F27" s="141"/>
      <c r="G27" s="141"/>
      <c r="H27" s="139"/>
    </row>
    <row r="28" spans="1:8" ht="15" x14ac:dyDescent="0.25">
      <c r="A28" s="17" t="s">
        <v>144</v>
      </c>
      <c r="B28" s="28">
        <f>SUM(B7:B27)</f>
        <v>17647208.830000002</v>
      </c>
      <c r="C28" s="28">
        <f>SUM(C7:C27)</f>
        <v>17218024.829999998</v>
      </c>
      <c r="E28"/>
      <c r="F28" s="52"/>
      <c r="G28" s="53"/>
      <c r="H28" s="66"/>
    </row>
    <row r="29" spans="1:8" ht="15" x14ac:dyDescent="0.25">
      <c r="B29" s="18"/>
      <c r="C29" s="18"/>
    </row>
    <row r="30" spans="1:8" x14ac:dyDescent="0.25">
      <c r="A30" s="25" t="s">
        <v>110</v>
      </c>
      <c r="B30" s="26" t="s">
        <v>146</v>
      </c>
    </row>
    <row r="31" spans="1:8" s="128" customFormat="1" ht="12.75" x14ac:dyDescent="0.2">
      <c r="A31" s="126" t="s">
        <v>147</v>
      </c>
      <c r="B31" s="127">
        <f>SUM(B32:B40)</f>
        <v>2821204.64</v>
      </c>
      <c r="E31" s="33"/>
      <c r="F31" s="138"/>
      <c r="G31" s="139"/>
      <c r="H31" s="139"/>
    </row>
    <row r="32" spans="1:8" s="128" customFormat="1" ht="12.75" x14ac:dyDescent="0.2">
      <c r="A32" s="129" t="s">
        <v>121</v>
      </c>
      <c r="B32" s="130">
        <v>464268.72</v>
      </c>
      <c r="E32" s="33"/>
      <c r="F32" s="46"/>
      <c r="G32" s="139"/>
      <c r="H32" s="139"/>
    </row>
    <row r="33" spans="1:8" s="128" customFormat="1" ht="12.75" x14ac:dyDescent="0.2">
      <c r="A33" s="129" t="s">
        <v>122</v>
      </c>
      <c r="B33" s="130">
        <v>429557.04</v>
      </c>
      <c r="E33" s="33"/>
      <c r="F33" s="36"/>
      <c r="G33" s="139"/>
      <c r="H33" s="139"/>
    </row>
    <row r="34" spans="1:8" s="128" customFormat="1" ht="25.5" x14ac:dyDescent="0.2">
      <c r="A34" s="129" t="s">
        <v>123</v>
      </c>
      <c r="B34" s="130">
        <v>454506.06</v>
      </c>
      <c r="E34" s="33"/>
      <c r="F34" s="33"/>
      <c r="G34" s="139"/>
      <c r="H34" s="139"/>
    </row>
    <row r="35" spans="1:8" s="128" customFormat="1" ht="25.5" x14ac:dyDescent="0.2">
      <c r="A35" s="129" t="s">
        <v>124</v>
      </c>
      <c r="B35" s="130">
        <v>56406.48</v>
      </c>
      <c r="E35" s="33"/>
      <c r="F35" s="33"/>
      <c r="G35" s="139"/>
      <c r="H35" s="139"/>
    </row>
    <row r="36" spans="1:8" s="128" customFormat="1" ht="12.75" x14ac:dyDescent="0.2">
      <c r="A36" s="129" t="s">
        <v>125</v>
      </c>
      <c r="B36" s="130">
        <v>17355.84</v>
      </c>
      <c r="E36" s="33"/>
      <c r="F36" s="36"/>
      <c r="G36" s="139"/>
      <c r="H36" s="139"/>
    </row>
    <row r="37" spans="1:8" s="128" customFormat="1" ht="12.75" x14ac:dyDescent="0.2">
      <c r="A37" s="129" t="s">
        <v>126</v>
      </c>
      <c r="B37" s="130">
        <v>143086.23000000001</v>
      </c>
      <c r="E37" s="33"/>
      <c r="F37" s="36"/>
      <c r="G37" s="139"/>
      <c r="H37" s="139"/>
    </row>
    <row r="38" spans="1:8" s="128" customFormat="1" ht="12.75" x14ac:dyDescent="0.2">
      <c r="A38" s="129" t="s">
        <v>127</v>
      </c>
      <c r="B38" s="130">
        <v>1140699.49</v>
      </c>
      <c r="E38" s="33"/>
      <c r="F38" s="36"/>
      <c r="G38" s="139"/>
      <c r="H38" s="139"/>
    </row>
    <row r="39" spans="1:8" s="128" customFormat="1" ht="12.75" x14ac:dyDescent="0.2">
      <c r="A39" s="129" t="s">
        <v>128</v>
      </c>
      <c r="B39" s="130">
        <v>49907.519999999997</v>
      </c>
      <c r="E39" s="33"/>
      <c r="F39" s="36"/>
      <c r="G39" s="139"/>
      <c r="H39" s="139"/>
    </row>
    <row r="40" spans="1:8" s="128" customFormat="1" ht="25.5" x14ac:dyDescent="0.2">
      <c r="A40" s="129" t="s">
        <v>131</v>
      </c>
      <c r="B40" s="130">
        <v>65417.26</v>
      </c>
      <c r="E40" s="33"/>
      <c r="F40" s="46"/>
      <c r="G40" s="139"/>
      <c r="H40" s="139"/>
    </row>
    <row r="41" spans="1:8" s="128" customFormat="1" ht="12.75" x14ac:dyDescent="0.2">
      <c r="A41" s="126" t="s">
        <v>148</v>
      </c>
      <c r="B41" s="127">
        <v>567073</v>
      </c>
      <c r="E41" s="33"/>
      <c r="F41" s="36"/>
      <c r="G41" s="139"/>
      <c r="H41" s="139"/>
    </row>
    <row r="42" spans="1:8" s="128" customFormat="1" ht="25.5" x14ac:dyDescent="0.2">
      <c r="A42" s="126" t="s">
        <v>101</v>
      </c>
      <c r="B42" s="127">
        <v>431726.52</v>
      </c>
      <c r="E42" s="33"/>
      <c r="F42" s="46"/>
      <c r="G42" s="139"/>
      <c r="H42" s="139"/>
    </row>
    <row r="43" spans="1:8" s="128" customFormat="1" ht="12.75" x14ac:dyDescent="0.2">
      <c r="A43" s="126" t="s">
        <v>130</v>
      </c>
      <c r="B43" s="127">
        <v>356879.46</v>
      </c>
      <c r="E43" s="33"/>
      <c r="F43" s="46"/>
      <c r="G43" s="139"/>
      <c r="H43" s="139"/>
    </row>
    <row r="44" spans="1:8" s="128" customFormat="1" ht="12.75" x14ac:dyDescent="0.2">
      <c r="A44" s="126" t="s">
        <v>336</v>
      </c>
      <c r="B44" s="127">
        <v>70177.919999999998</v>
      </c>
      <c r="E44" s="33"/>
      <c r="F44" s="46"/>
      <c r="G44" s="139"/>
      <c r="H44" s="139"/>
    </row>
    <row r="45" spans="1:8" s="128" customFormat="1" ht="12.75" x14ac:dyDescent="0.2">
      <c r="A45" s="126" t="s">
        <v>337</v>
      </c>
      <c r="B45" s="127">
        <v>0</v>
      </c>
      <c r="E45" s="33"/>
      <c r="F45" s="33"/>
      <c r="G45" s="139"/>
      <c r="H45" s="139"/>
    </row>
    <row r="46" spans="1:8" s="128" customFormat="1" ht="12.75" x14ac:dyDescent="0.2">
      <c r="A46" s="126" t="s">
        <v>338</v>
      </c>
      <c r="B46" s="127">
        <v>651540.14</v>
      </c>
      <c r="E46" s="33"/>
      <c r="F46" s="36"/>
      <c r="G46" s="139"/>
      <c r="H46" s="139"/>
    </row>
    <row r="47" spans="1:8" s="128" customFormat="1" ht="12.75" x14ac:dyDescent="0.2">
      <c r="A47" s="126" t="s">
        <v>104</v>
      </c>
      <c r="B47" s="127">
        <v>46143.519999999997</v>
      </c>
      <c r="E47" s="33"/>
      <c r="F47" s="36"/>
      <c r="G47" s="139"/>
      <c r="H47" s="139"/>
    </row>
    <row r="48" spans="1:8" s="128" customFormat="1" ht="12.75" x14ac:dyDescent="0.2">
      <c r="A48" s="126" t="s">
        <v>339</v>
      </c>
      <c r="B48" s="127">
        <v>772334.88</v>
      </c>
      <c r="E48" s="33"/>
      <c r="F48" s="46"/>
      <c r="G48" s="139"/>
      <c r="H48" s="139"/>
    </row>
    <row r="49" spans="1:8" s="128" customFormat="1" ht="12.75" x14ac:dyDescent="0.2">
      <c r="A49" s="126" t="s">
        <v>340</v>
      </c>
      <c r="B49" s="127">
        <v>182867.1</v>
      </c>
      <c r="E49" s="33"/>
      <c r="F49" s="36"/>
      <c r="G49" s="139"/>
      <c r="H49" s="139"/>
    </row>
    <row r="50" spans="1:8" s="128" customFormat="1" ht="12.75" x14ac:dyDescent="0.2">
      <c r="A50" s="131" t="s">
        <v>341</v>
      </c>
      <c r="B50" s="127">
        <v>0</v>
      </c>
      <c r="E50" s="33"/>
      <c r="F50" s="33"/>
      <c r="H50" s="139"/>
    </row>
    <row r="51" spans="1:8" s="128" customFormat="1" ht="12.75" x14ac:dyDescent="0.2">
      <c r="A51" s="126" t="s">
        <v>371</v>
      </c>
      <c r="B51" s="127">
        <v>137689.32</v>
      </c>
      <c r="E51" s="33"/>
      <c r="F51" s="33"/>
      <c r="G51" s="139"/>
      <c r="H51" s="139"/>
    </row>
    <row r="52" spans="1:8" s="128" customFormat="1" ht="12.75" x14ac:dyDescent="0.2">
      <c r="A52" s="131" t="s">
        <v>343</v>
      </c>
      <c r="B52" s="132">
        <v>0</v>
      </c>
      <c r="E52" s="33"/>
      <c r="F52" s="33"/>
      <c r="G52" s="139"/>
      <c r="H52" s="139"/>
    </row>
    <row r="53" spans="1:8" s="128" customFormat="1" ht="25.5" x14ac:dyDescent="0.2">
      <c r="A53" s="126" t="s">
        <v>346</v>
      </c>
      <c r="B53" s="127">
        <v>2454246.13</v>
      </c>
      <c r="E53" s="33"/>
      <c r="F53" s="33"/>
      <c r="G53" s="139"/>
      <c r="H53" s="139"/>
    </row>
    <row r="54" spans="1:8" s="128" customFormat="1" ht="12.75" x14ac:dyDescent="0.25">
      <c r="A54" s="133" t="s">
        <v>134</v>
      </c>
      <c r="B54" s="130">
        <v>46324.44</v>
      </c>
      <c r="E54" s="33"/>
      <c r="F54" s="33"/>
    </row>
    <row r="55" spans="1:8" s="128" customFormat="1" ht="12.75" x14ac:dyDescent="0.2">
      <c r="A55" s="133" t="s">
        <v>181</v>
      </c>
      <c r="B55" s="130">
        <v>80383.58</v>
      </c>
      <c r="F55" s="140"/>
      <c r="H55" s="139"/>
    </row>
    <row r="56" spans="1:8" s="128" customFormat="1" ht="12.75" x14ac:dyDescent="0.2">
      <c r="A56" s="126" t="s">
        <v>344</v>
      </c>
      <c r="B56" s="127">
        <v>7326105.8099999996</v>
      </c>
      <c r="E56" s="33"/>
      <c r="F56" s="33"/>
      <c r="G56" s="139"/>
      <c r="H56" s="139"/>
    </row>
    <row r="57" spans="1:8" s="128" customFormat="1" ht="12.75" x14ac:dyDescent="0.2">
      <c r="A57" s="133" t="s">
        <v>135</v>
      </c>
      <c r="B57" s="130">
        <v>96437.22</v>
      </c>
      <c r="F57" s="33"/>
      <c r="G57" s="139"/>
      <c r="H57" s="139"/>
    </row>
    <row r="58" spans="1:8" s="128" customFormat="1" ht="12.75" x14ac:dyDescent="0.2">
      <c r="A58" s="126" t="s">
        <v>345</v>
      </c>
      <c r="B58" s="127">
        <v>150982.56</v>
      </c>
      <c r="E58" s="33"/>
      <c r="F58" s="33"/>
      <c r="G58" s="139"/>
      <c r="H58" s="139"/>
    </row>
    <row r="59" spans="1:8" s="128" customFormat="1" ht="12.75" x14ac:dyDescent="0.2">
      <c r="A59" s="131" t="s">
        <v>107</v>
      </c>
      <c r="B59" s="132">
        <v>0</v>
      </c>
      <c r="E59" s="33"/>
      <c r="F59" s="33"/>
      <c r="G59" s="139"/>
      <c r="H59" s="139"/>
    </row>
    <row r="60" spans="1:8" s="128" customFormat="1" ht="12.75" x14ac:dyDescent="0.2">
      <c r="A60" s="126" t="s">
        <v>108</v>
      </c>
      <c r="B60" s="127">
        <v>15930.62</v>
      </c>
      <c r="E60" s="33"/>
      <c r="F60" s="36"/>
      <c r="G60" s="139"/>
      <c r="H60" s="139"/>
    </row>
    <row r="61" spans="1:8" s="128" customFormat="1" ht="12.75" x14ac:dyDescent="0.2">
      <c r="A61" s="131" t="s">
        <v>109</v>
      </c>
      <c r="B61" s="127">
        <v>0</v>
      </c>
      <c r="E61" s="33"/>
      <c r="F61" s="141"/>
      <c r="H61" s="139"/>
    </row>
    <row r="62" spans="1:8" s="128" customFormat="1" ht="25.5" x14ac:dyDescent="0.2">
      <c r="A62" s="126" t="s">
        <v>185</v>
      </c>
      <c r="B62" s="134">
        <v>0</v>
      </c>
      <c r="E62" s="33"/>
      <c r="F62" s="33"/>
      <c r="H62" s="139"/>
    </row>
    <row r="63" spans="1:8" x14ac:dyDescent="0.25">
      <c r="A63" s="17" t="s">
        <v>149</v>
      </c>
      <c r="B63" s="27">
        <f>B31+B41+B42+B43+B46+B44+B45+B47+B49+B48+B51+B58+B53+B50+B56+B52+B59+B60+B61+B62</f>
        <v>15984901.619999995</v>
      </c>
      <c r="E63" s="40"/>
      <c r="F63" s="48"/>
    </row>
    <row r="64" spans="1:8" ht="4.5" customHeight="1" x14ac:dyDescent="0.25">
      <c r="B64" s="2"/>
      <c r="E64" s="42"/>
      <c r="F64" s="43"/>
    </row>
    <row r="65" spans="1:2" x14ac:dyDescent="0.25">
      <c r="A65" s="17" t="s">
        <v>137</v>
      </c>
      <c r="B65" s="27">
        <f>C28-B63</f>
        <v>1233123.2100000028</v>
      </c>
    </row>
  </sheetData>
  <mergeCells count="4">
    <mergeCell ref="A1:C1"/>
    <mergeCell ref="A3:C3"/>
    <mergeCell ref="A5:A6"/>
    <mergeCell ref="B5:C5"/>
  </mergeCells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scale="80" orientation="portrait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zoomScaleNormal="100" workbookViewId="0">
      <pane ySplit="3" topLeftCell="A4" activePane="bottomLeft" state="frozen"/>
      <selection sqref="A1:C1"/>
      <selection pane="bottomLeft" sqref="A1:C1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155" t="s">
        <v>97</v>
      </c>
      <c r="B1" s="155"/>
      <c r="C1" s="155"/>
      <c r="D1" s="16"/>
      <c r="E1" s="21"/>
      <c r="F1" s="21"/>
    </row>
    <row r="2" spans="1:8" ht="6.75" customHeight="1" thickBot="1" x14ac:dyDescent="0.3"/>
    <row r="3" spans="1:8" ht="24.75" customHeight="1" thickBot="1" x14ac:dyDescent="0.3">
      <c r="A3" s="159" t="s">
        <v>87</v>
      </c>
      <c r="B3" s="159"/>
      <c r="C3" s="159"/>
      <c r="D3" s="23"/>
      <c r="E3" s="1" t="s">
        <v>91</v>
      </c>
      <c r="F3" s="20"/>
    </row>
    <row r="4" spans="1:8" ht="6" customHeight="1" x14ac:dyDescent="0.25"/>
    <row r="5" spans="1:8" x14ac:dyDescent="0.25">
      <c r="A5" s="153" t="s">
        <v>110</v>
      </c>
      <c r="B5" s="157" t="s">
        <v>145</v>
      </c>
      <c r="C5" s="158"/>
      <c r="E5" s="5"/>
      <c r="F5" s="6"/>
    </row>
    <row r="6" spans="1:8" x14ac:dyDescent="0.25">
      <c r="A6" s="154"/>
      <c r="B6" s="25" t="s">
        <v>98</v>
      </c>
      <c r="C6" s="25" t="s">
        <v>99</v>
      </c>
      <c r="E6" s="5"/>
      <c r="F6" s="6"/>
    </row>
    <row r="7" spans="1:8" s="128" customFormat="1" ht="12.75" x14ac:dyDescent="0.2">
      <c r="A7" s="126" t="s">
        <v>139</v>
      </c>
      <c r="B7" s="127">
        <v>1137041.76</v>
      </c>
      <c r="C7" s="135">
        <v>1121574.57</v>
      </c>
      <c r="E7" s="33"/>
      <c r="F7" s="36"/>
      <c r="G7" s="36"/>
      <c r="H7" s="139"/>
    </row>
    <row r="8" spans="1:8" s="128" customFormat="1" ht="25.5" x14ac:dyDescent="0.2">
      <c r="A8" s="126" t="s">
        <v>113</v>
      </c>
      <c r="B8" s="127">
        <v>89522.09</v>
      </c>
      <c r="C8" s="135">
        <v>86446.42</v>
      </c>
      <c r="E8" s="33"/>
      <c r="F8" s="33"/>
      <c r="G8" s="33"/>
      <c r="H8" s="139"/>
    </row>
    <row r="9" spans="1:8" s="128" customFormat="1" ht="12.75" x14ac:dyDescent="0.25">
      <c r="A9" s="126" t="s">
        <v>140</v>
      </c>
      <c r="B9" s="135">
        <v>555126.78</v>
      </c>
      <c r="C9" s="135">
        <v>548055.05000000005</v>
      </c>
      <c r="E9" s="33"/>
      <c r="F9" s="36"/>
      <c r="G9" s="36"/>
    </row>
    <row r="10" spans="1:8" s="128" customFormat="1" ht="25.5" x14ac:dyDescent="0.2">
      <c r="A10" s="126" t="s">
        <v>129</v>
      </c>
      <c r="B10" s="127">
        <v>174794.04</v>
      </c>
      <c r="C10" s="135">
        <v>172275.58</v>
      </c>
      <c r="E10" s="33"/>
      <c r="F10" s="36"/>
      <c r="G10" s="36"/>
      <c r="H10" s="139"/>
    </row>
    <row r="11" spans="1:8" s="128" customFormat="1" ht="12.75" x14ac:dyDescent="0.2">
      <c r="A11" s="126" t="s">
        <v>111</v>
      </c>
      <c r="B11" s="127">
        <v>143617.98000000001</v>
      </c>
      <c r="C11" s="135">
        <v>141585.10999999999</v>
      </c>
      <c r="E11" s="33"/>
      <c r="F11" s="36"/>
      <c r="G11" s="36"/>
      <c r="H11" s="139"/>
    </row>
    <row r="12" spans="1:8" s="128" customFormat="1" ht="12.75" x14ac:dyDescent="0.2">
      <c r="A12" s="126" t="s">
        <v>102</v>
      </c>
      <c r="B12" s="127">
        <v>29864.52</v>
      </c>
      <c r="C12" s="135">
        <v>29516.14</v>
      </c>
      <c r="E12" s="33"/>
      <c r="F12" s="36"/>
      <c r="G12" s="36"/>
      <c r="H12" s="139"/>
    </row>
    <row r="13" spans="1:8" s="128" customFormat="1" ht="12.75" x14ac:dyDescent="0.2">
      <c r="A13" s="126" t="s">
        <v>103</v>
      </c>
      <c r="B13" s="127">
        <v>0</v>
      </c>
      <c r="C13" s="135">
        <v>0</v>
      </c>
      <c r="E13" s="33"/>
      <c r="F13" s="33"/>
      <c r="G13" s="33"/>
      <c r="H13" s="139"/>
    </row>
    <row r="14" spans="1:8" s="128" customFormat="1" ht="12.75" x14ac:dyDescent="0.2">
      <c r="A14" s="126" t="s">
        <v>112</v>
      </c>
      <c r="B14" s="127">
        <v>367812.19</v>
      </c>
      <c r="C14" s="135">
        <v>350796.19</v>
      </c>
      <c r="E14" s="33"/>
      <c r="F14" s="36"/>
      <c r="G14" s="36"/>
      <c r="H14" s="139"/>
    </row>
    <row r="15" spans="1:8" s="128" customFormat="1" ht="12.75" x14ac:dyDescent="0.25">
      <c r="A15" s="126" t="s">
        <v>141</v>
      </c>
      <c r="B15" s="135">
        <v>66972</v>
      </c>
      <c r="C15" s="135">
        <v>66972</v>
      </c>
      <c r="E15" s="33"/>
      <c r="F15" s="36"/>
      <c r="G15" s="36"/>
    </row>
    <row r="16" spans="1:8" s="128" customFormat="1" ht="12.75" x14ac:dyDescent="0.25">
      <c r="A16" s="126" t="s">
        <v>114</v>
      </c>
      <c r="B16" s="135">
        <v>312699.24</v>
      </c>
      <c r="C16" s="135">
        <v>307178.33</v>
      </c>
      <c r="E16" s="33"/>
      <c r="F16" s="36"/>
      <c r="G16" s="36"/>
    </row>
    <row r="17" spans="1:8" s="128" customFormat="1" ht="12.75" x14ac:dyDescent="0.25">
      <c r="A17" s="126" t="s">
        <v>142</v>
      </c>
      <c r="B17" s="135">
        <v>0</v>
      </c>
      <c r="C17" s="135">
        <v>0</v>
      </c>
      <c r="E17" s="33"/>
      <c r="F17" s="46"/>
      <c r="G17" s="46"/>
    </row>
    <row r="18" spans="1:8" s="128" customFormat="1" ht="12.75" x14ac:dyDescent="0.2">
      <c r="A18" s="126" t="s">
        <v>115</v>
      </c>
      <c r="B18" s="127">
        <v>0</v>
      </c>
      <c r="C18" s="135">
        <v>0</v>
      </c>
      <c r="E18" s="33"/>
      <c r="F18" s="33"/>
      <c r="G18" s="33"/>
      <c r="H18" s="139"/>
    </row>
    <row r="19" spans="1:8" s="128" customFormat="1" ht="12.75" x14ac:dyDescent="0.25">
      <c r="A19" s="126" t="s">
        <v>372</v>
      </c>
      <c r="B19" s="135">
        <v>62090.02</v>
      </c>
      <c r="C19" s="135">
        <v>57761.43</v>
      </c>
      <c r="E19" s="33"/>
      <c r="F19" s="36"/>
      <c r="G19" s="36"/>
    </row>
    <row r="20" spans="1:8" s="128" customFormat="1" ht="12.75" x14ac:dyDescent="0.25">
      <c r="A20" s="126" t="s">
        <v>143</v>
      </c>
      <c r="B20" s="127">
        <v>0</v>
      </c>
      <c r="C20" s="135">
        <v>0</v>
      </c>
      <c r="E20" s="33"/>
      <c r="F20" s="33"/>
      <c r="G20" s="33"/>
    </row>
    <row r="21" spans="1:8" s="128" customFormat="1" ht="25.5" x14ac:dyDescent="0.25">
      <c r="A21" s="126" t="s">
        <v>116</v>
      </c>
      <c r="B21" s="127">
        <v>664498.04</v>
      </c>
      <c r="C21" s="135">
        <v>685393.68</v>
      </c>
      <c r="E21" s="33"/>
      <c r="F21" s="33"/>
      <c r="G21" s="33"/>
    </row>
    <row r="22" spans="1:8" s="128" customFormat="1" ht="25.5" x14ac:dyDescent="0.25">
      <c r="A22" s="126" t="s">
        <v>117</v>
      </c>
      <c r="B22" s="127">
        <v>1896366.3</v>
      </c>
      <c r="C22" s="135">
        <v>2234705.98</v>
      </c>
      <c r="E22" s="33"/>
      <c r="F22" s="33"/>
      <c r="G22" s="33"/>
    </row>
    <row r="23" spans="1:8" s="128" customFormat="1" ht="12.75" x14ac:dyDescent="0.25">
      <c r="A23" s="126" t="s">
        <v>118</v>
      </c>
      <c r="B23" s="135">
        <v>53580</v>
      </c>
      <c r="C23" s="135">
        <v>52920.97</v>
      </c>
      <c r="E23" s="33"/>
      <c r="F23" s="46"/>
      <c r="G23" s="46"/>
    </row>
    <row r="24" spans="1:8" s="128" customFormat="1" ht="12.75" x14ac:dyDescent="0.2">
      <c r="A24" s="126" t="s">
        <v>119</v>
      </c>
      <c r="B24" s="127">
        <v>69974.100000000006</v>
      </c>
      <c r="C24" s="135">
        <v>64943.9</v>
      </c>
      <c r="E24" s="33"/>
      <c r="F24" s="46"/>
      <c r="G24" s="46"/>
      <c r="H24" s="139"/>
    </row>
    <row r="25" spans="1:8" s="128" customFormat="1" ht="12.75" x14ac:dyDescent="0.25">
      <c r="A25" s="126" t="s">
        <v>120</v>
      </c>
      <c r="B25" s="135">
        <v>0</v>
      </c>
      <c r="C25" s="135">
        <v>0</v>
      </c>
      <c r="E25" s="33"/>
      <c r="F25" s="33"/>
      <c r="G25" s="46"/>
    </row>
    <row r="26" spans="1:8" s="128" customFormat="1" ht="12.75" x14ac:dyDescent="0.2">
      <c r="A26" s="126" t="s">
        <v>180</v>
      </c>
      <c r="B26" s="127">
        <v>0</v>
      </c>
      <c r="C26" s="135">
        <v>0</v>
      </c>
      <c r="E26" s="33"/>
      <c r="F26" s="140"/>
      <c r="G26" s="140"/>
      <c r="H26" s="139"/>
    </row>
    <row r="27" spans="1:8" s="128" customFormat="1" ht="12.75" x14ac:dyDescent="0.2">
      <c r="A27" s="126" t="s">
        <v>100</v>
      </c>
      <c r="B27" s="127">
        <v>44000</v>
      </c>
      <c r="C27" s="135">
        <v>41400</v>
      </c>
      <c r="E27" s="33"/>
      <c r="F27" s="141"/>
      <c r="G27" s="141"/>
      <c r="H27" s="139"/>
    </row>
    <row r="28" spans="1:8" ht="15" x14ac:dyDescent="0.25">
      <c r="A28" s="17" t="s">
        <v>144</v>
      </c>
      <c r="B28" s="28">
        <f>SUM(B7:B27)</f>
        <v>5667959.0600000005</v>
      </c>
      <c r="C28" s="28">
        <f>SUM(C7:C27)</f>
        <v>5961525.3500000006</v>
      </c>
      <c r="E28"/>
      <c r="F28" s="34"/>
      <c r="G28" s="47"/>
      <c r="H28" s="35"/>
    </row>
    <row r="29" spans="1:8" ht="15" x14ac:dyDescent="0.25">
      <c r="B29" s="18"/>
      <c r="C29" s="18"/>
    </row>
    <row r="30" spans="1:8" x14ac:dyDescent="0.25">
      <c r="A30" s="25" t="s">
        <v>110</v>
      </c>
      <c r="B30" s="26" t="s">
        <v>146</v>
      </c>
    </row>
    <row r="31" spans="1:8" s="128" customFormat="1" ht="12.75" x14ac:dyDescent="0.2">
      <c r="A31" s="126" t="s">
        <v>147</v>
      </c>
      <c r="B31" s="127">
        <f>SUM(B32:B40)</f>
        <v>1136770.6200000001</v>
      </c>
      <c r="E31" s="33"/>
      <c r="F31" s="138"/>
      <c r="G31" s="139"/>
      <c r="H31" s="139"/>
    </row>
    <row r="32" spans="1:8" s="128" customFormat="1" ht="12.75" x14ac:dyDescent="0.2">
      <c r="A32" s="129" t="s">
        <v>121</v>
      </c>
      <c r="B32" s="130">
        <v>187951.92</v>
      </c>
      <c r="E32" s="33"/>
      <c r="F32" s="46"/>
      <c r="G32" s="139"/>
      <c r="H32" s="139"/>
    </row>
    <row r="33" spans="1:8" s="128" customFormat="1" ht="12.75" x14ac:dyDescent="0.2">
      <c r="A33" s="129" t="s">
        <v>122</v>
      </c>
      <c r="B33" s="130">
        <v>173899.44</v>
      </c>
      <c r="E33" s="33"/>
      <c r="F33" s="36"/>
      <c r="G33" s="139"/>
      <c r="H33" s="139"/>
    </row>
    <row r="34" spans="1:8" s="128" customFormat="1" ht="25.5" x14ac:dyDescent="0.2">
      <c r="A34" s="129" t="s">
        <v>123</v>
      </c>
      <c r="B34" s="130">
        <v>183999.66</v>
      </c>
      <c r="E34" s="33"/>
      <c r="F34" s="33"/>
      <c r="G34" s="139"/>
      <c r="H34" s="139"/>
    </row>
    <row r="35" spans="1:8" s="128" customFormat="1" ht="25.5" x14ac:dyDescent="0.2">
      <c r="A35" s="129" t="s">
        <v>124</v>
      </c>
      <c r="B35" s="130">
        <v>22835.279999999999</v>
      </c>
      <c r="E35" s="33"/>
      <c r="F35" s="33"/>
      <c r="G35" s="139"/>
      <c r="H35" s="139"/>
    </row>
    <row r="36" spans="1:8" s="128" customFormat="1" ht="12.75" x14ac:dyDescent="0.2">
      <c r="A36" s="129" t="s">
        <v>125</v>
      </c>
      <c r="B36" s="130">
        <v>7026.24</v>
      </c>
      <c r="E36" s="33"/>
      <c r="F36" s="36"/>
      <c r="G36" s="139"/>
      <c r="H36" s="139"/>
    </row>
    <row r="37" spans="1:8" s="128" customFormat="1" ht="12.75" x14ac:dyDescent="0.2">
      <c r="A37" s="129" t="s">
        <v>126</v>
      </c>
      <c r="B37" s="130">
        <v>56213.01</v>
      </c>
      <c r="E37" s="33"/>
      <c r="F37" s="36"/>
      <c r="G37" s="139"/>
      <c r="H37" s="139"/>
    </row>
    <row r="38" spans="1:8" s="128" customFormat="1" ht="12.75" x14ac:dyDescent="0.2">
      <c r="A38" s="129" t="s">
        <v>127</v>
      </c>
      <c r="B38" s="130">
        <v>458701.76</v>
      </c>
      <c r="E38" s="33"/>
      <c r="F38" s="36"/>
      <c r="G38" s="139"/>
      <c r="H38" s="139"/>
    </row>
    <row r="39" spans="1:8" s="128" customFormat="1" ht="12.75" x14ac:dyDescent="0.2">
      <c r="A39" s="129" t="s">
        <v>128</v>
      </c>
      <c r="B39" s="130">
        <v>7678.08</v>
      </c>
      <c r="E39" s="33"/>
      <c r="F39" s="36"/>
      <c r="G39" s="139"/>
      <c r="H39" s="139"/>
    </row>
    <row r="40" spans="1:8" s="128" customFormat="1" ht="25.5" x14ac:dyDescent="0.2">
      <c r="A40" s="129" t="s">
        <v>131</v>
      </c>
      <c r="B40" s="130">
        <v>38465.230000000003</v>
      </c>
      <c r="E40" s="33"/>
      <c r="F40" s="46"/>
      <c r="G40" s="139"/>
      <c r="H40" s="139"/>
    </row>
    <row r="41" spans="1:8" s="128" customFormat="1" ht="12.75" x14ac:dyDescent="0.2">
      <c r="A41" s="126" t="s">
        <v>148</v>
      </c>
      <c r="B41" s="127">
        <v>1964389</v>
      </c>
      <c r="E41" s="33"/>
      <c r="F41" s="36"/>
      <c r="G41" s="139"/>
      <c r="H41" s="139"/>
    </row>
    <row r="42" spans="1:8" s="128" customFormat="1" ht="25.5" x14ac:dyDescent="0.2">
      <c r="A42" s="126" t="s">
        <v>101</v>
      </c>
      <c r="B42" s="127">
        <v>174777.72</v>
      </c>
      <c r="E42" s="33"/>
      <c r="F42" s="46"/>
      <c r="G42" s="139"/>
      <c r="H42" s="139"/>
    </row>
    <row r="43" spans="1:8" s="128" customFormat="1" ht="12.75" x14ac:dyDescent="0.2">
      <c r="A43" s="126" t="s">
        <v>130</v>
      </c>
      <c r="B43" s="127">
        <v>144477.06</v>
      </c>
      <c r="E43" s="33"/>
      <c r="F43" s="46"/>
      <c r="G43" s="139"/>
      <c r="H43" s="139"/>
    </row>
    <row r="44" spans="1:8" s="128" customFormat="1" ht="12.75" x14ac:dyDescent="0.2">
      <c r="A44" s="126" t="s">
        <v>336</v>
      </c>
      <c r="B44" s="127">
        <v>29861.52</v>
      </c>
      <c r="E44" s="33"/>
      <c r="F44" s="46"/>
      <c r="G44" s="139"/>
      <c r="H44" s="139"/>
    </row>
    <row r="45" spans="1:8" s="128" customFormat="1" ht="12.75" x14ac:dyDescent="0.2">
      <c r="A45" s="126" t="s">
        <v>337</v>
      </c>
      <c r="B45" s="127">
        <v>0</v>
      </c>
      <c r="E45" s="33"/>
      <c r="F45" s="33"/>
      <c r="G45" s="139"/>
      <c r="H45" s="139"/>
    </row>
    <row r="46" spans="1:8" s="128" customFormat="1" ht="12.75" x14ac:dyDescent="0.2">
      <c r="A46" s="126" t="s">
        <v>338</v>
      </c>
      <c r="B46" s="127">
        <v>322855.17</v>
      </c>
      <c r="E46" s="33"/>
      <c r="F46" s="36"/>
      <c r="G46" s="139"/>
      <c r="H46" s="139"/>
    </row>
    <row r="47" spans="1:8" s="128" customFormat="1" ht="12.75" x14ac:dyDescent="0.2">
      <c r="A47" s="126" t="s">
        <v>104</v>
      </c>
      <c r="B47" s="127">
        <v>20062.400000000001</v>
      </c>
      <c r="E47" s="33"/>
      <c r="F47" s="36"/>
      <c r="G47" s="139"/>
      <c r="H47" s="139"/>
    </row>
    <row r="48" spans="1:8" s="128" customFormat="1" ht="12.75" x14ac:dyDescent="0.2">
      <c r="A48" s="126" t="s">
        <v>339</v>
      </c>
      <c r="B48" s="127">
        <v>312667.68</v>
      </c>
      <c r="E48" s="33"/>
      <c r="F48" s="46"/>
      <c r="G48" s="139"/>
      <c r="H48" s="139"/>
    </row>
    <row r="49" spans="1:8" s="128" customFormat="1" ht="12.75" x14ac:dyDescent="0.2">
      <c r="A49" s="126" t="s">
        <v>340</v>
      </c>
      <c r="B49" s="127">
        <v>0</v>
      </c>
      <c r="E49" s="33"/>
      <c r="F49" s="33"/>
      <c r="G49" s="139"/>
      <c r="H49" s="139"/>
    </row>
    <row r="50" spans="1:8" s="128" customFormat="1" ht="12.75" x14ac:dyDescent="0.2">
      <c r="A50" s="131" t="s">
        <v>341</v>
      </c>
      <c r="B50" s="127">
        <v>0</v>
      </c>
      <c r="E50" s="33"/>
      <c r="F50" s="33"/>
      <c r="H50" s="139"/>
    </row>
    <row r="51" spans="1:8" s="128" customFormat="1" ht="12.75" x14ac:dyDescent="0.2">
      <c r="A51" s="126" t="s">
        <v>371</v>
      </c>
      <c r="B51" s="127">
        <v>63183.22</v>
      </c>
      <c r="E51" s="33"/>
      <c r="F51" s="33"/>
      <c r="G51" s="139"/>
      <c r="H51" s="139"/>
    </row>
    <row r="52" spans="1:8" s="128" customFormat="1" ht="12.75" x14ac:dyDescent="0.2">
      <c r="A52" s="131" t="s">
        <v>343</v>
      </c>
      <c r="B52" s="132">
        <v>0</v>
      </c>
      <c r="E52" s="33"/>
      <c r="F52" s="33"/>
      <c r="G52" s="139"/>
      <c r="H52" s="139"/>
    </row>
    <row r="53" spans="1:8" s="128" customFormat="1" ht="25.5" x14ac:dyDescent="0.2">
      <c r="A53" s="126" t="s">
        <v>346</v>
      </c>
      <c r="B53" s="127">
        <v>815134.02</v>
      </c>
      <c r="E53" s="33"/>
      <c r="F53" s="33"/>
      <c r="G53" s="139"/>
      <c r="H53" s="139"/>
    </row>
    <row r="54" spans="1:8" s="128" customFormat="1" ht="12.75" x14ac:dyDescent="0.25">
      <c r="A54" s="133" t="s">
        <v>134</v>
      </c>
      <c r="B54" s="130">
        <v>18625.8</v>
      </c>
      <c r="E54" s="33"/>
      <c r="F54" s="33"/>
    </row>
    <row r="55" spans="1:8" s="128" customFormat="1" ht="12.75" x14ac:dyDescent="0.2">
      <c r="A55" s="133" t="s">
        <v>181</v>
      </c>
      <c r="B55" s="130">
        <v>32330.99</v>
      </c>
      <c r="F55" s="140"/>
      <c r="H55" s="139"/>
    </row>
    <row r="56" spans="1:8" s="128" customFormat="1" ht="12.75" x14ac:dyDescent="0.2">
      <c r="A56" s="126" t="s">
        <v>344</v>
      </c>
      <c r="B56" s="127">
        <v>1802761.47</v>
      </c>
      <c r="E56" s="33"/>
      <c r="F56" s="33"/>
      <c r="G56" s="139"/>
      <c r="H56" s="139"/>
    </row>
    <row r="57" spans="1:8" s="128" customFormat="1" ht="12.75" x14ac:dyDescent="0.2">
      <c r="A57" s="133" t="s">
        <v>135</v>
      </c>
      <c r="B57" s="130">
        <v>38565.300000000003</v>
      </c>
      <c r="F57" s="33"/>
      <c r="G57" s="139"/>
      <c r="H57" s="139"/>
    </row>
    <row r="58" spans="1:8" s="128" customFormat="1" ht="12.75" x14ac:dyDescent="0.2">
      <c r="A58" s="126" t="s">
        <v>345</v>
      </c>
      <c r="B58" s="127">
        <v>44582.64</v>
      </c>
      <c r="E58" s="33"/>
      <c r="F58" s="33"/>
      <c r="G58" s="139"/>
      <c r="H58" s="139"/>
    </row>
    <row r="59" spans="1:8" s="128" customFormat="1" ht="12.75" x14ac:dyDescent="0.2">
      <c r="A59" s="131" t="s">
        <v>107</v>
      </c>
      <c r="B59" s="132">
        <v>0</v>
      </c>
      <c r="E59" s="33"/>
      <c r="F59" s="33"/>
      <c r="G59" s="139"/>
      <c r="H59" s="139"/>
    </row>
    <row r="60" spans="1:8" s="128" customFormat="1" ht="12.75" x14ac:dyDescent="0.2">
      <c r="A60" s="126" t="s">
        <v>108</v>
      </c>
      <c r="B60" s="127">
        <v>0</v>
      </c>
      <c r="E60" s="33"/>
      <c r="F60" s="33"/>
      <c r="G60" s="139"/>
      <c r="H60" s="139"/>
    </row>
    <row r="61" spans="1:8" s="128" customFormat="1" ht="12.75" x14ac:dyDescent="0.2">
      <c r="A61" s="131" t="s">
        <v>109</v>
      </c>
      <c r="B61" s="127">
        <v>44000</v>
      </c>
      <c r="E61" s="33"/>
      <c r="F61" s="141"/>
      <c r="H61" s="139"/>
    </row>
    <row r="62" spans="1:8" s="128" customFormat="1" ht="25.5" x14ac:dyDescent="0.2">
      <c r="A62" s="126" t="s">
        <v>185</v>
      </c>
      <c r="B62" s="134">
        <v>0</v>
      </c>
      <c r="E62" s="33"/>
      <c r="F62" s="33"/>
      <c r="H62" s="139"/>
    </row>
    <row r="63" spans="1:8" x14ac:dyDescent="0.25">
      <c r="A63" s="17" t="s">
        <v>149</v>
      </c>
      <c r="B63" s="27">
        <f>B31+B41+B42+B43+B46+B44+B45+B47+B49+B48+B51+B58+B53+B50+B56+B52+B59+B60+B61+B62</f>
        <v>6875522.5200000005</v>
      </c>
      <c r="E63" s="40"/>
      <c r="F63" s="48"/>
    </row>
    <row r="64" spans="1:8" ht="4.5" customHeight="1" x14ac:dyDescent="0.25">
      <c r="B64" s="2"/>
      <c r="E64" s="40"/>
      <c r="F64" s="48"/>
    </row>
    <row r="65" spans="1:2" x14ac:dyDescent="0.25">
      <c r="A65" s="17" t="s">
        <v>137</v>
      </c>
      <c r="B65" s="27">
        <f>C28-B63</f>
        <v>-913997.16999999993</v>
      </c>
    </row>
  </sheetData>
  <mergeCells count="4">
    <mergeCell ref="A1:C1"/>
    <mergeCell ref="A3:C3"/>
    <mergeCell ref="A5:A6"/>
    <mergeCell ref="B5:C5"/>
  </mergeCells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scale="80" orientation="portrait" r:id="rId1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zoomScaleNormal="100" workbookViewId="0">
      <pane ySplit="3" topLeftCell="A4" activePane="bottomLeft" state="frozen"/>
      <selection sqref="A1:C1"/>
      <selection pane="bottomLeft" sqref="A1:C1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155" t="s">
        <v>97</v>
      </c>
      <c r="B1" s="155"/>
      <c r="C1" s="155"/>
      <c r="D1" s="16"/>
      <c r="E1" s="21"/>
      <c r="F1" s="21"/>
    </row>
    <row r="2" spans="1:8" ht="6.75" customHeight="1" thickBot="1" x14ac:dyDescent="0.3"/>
    <row r="3" spans="1:8" ht="24.75" customHeight="1" thickBot="1" x14ac:dyDescent="0.3">
      <c r="A3" s="159" t="s">
        <v>93</v>
      </c>
      <c r="B3" s="159"/>
      <c r="C3" s="159"/>
      <c r="D3" s="23"/>
      <c r="E3" s="1" t="s">
        <v>91</v>
      </c>
      <c r="F3" s="20"/>
    </row>
    <row r="4" spans="1:8" ht="6" customHeight="1" x14ac:dyDescent="0.25"/>
    <row r="5" spans="1:8" x14ac:dyDescent="0.25">
      <c r="A5" s="153" t="s">
        <v>110</v>
      </c>
      <c r="B5" s="157" t="s">
        <v>145</v>
      </c>
      <c r="C5" s="158"/>
      <c r="E5" s="5"/>
      <c r="F5" s="6"/>
    </row>
    <row r="6" spans="1:8" x14ac:dyDescent="0.25">
      <c r="A6" s="154"/>
      <c r="B6" s="25" t="s">
        <v>98</v>
      </c>
      <c r="C6" s="25" t="s">
        <v>99</v>
      </c>
      <c r="E6" s="5"/>
      <c r="F6" s="6"/>
    </row>
    <row r="7" spans="1:8" s="128" customFormat="1" ht="12.75" x14ac:dyDescent="0.2">
      <c r="A7" s="126" t="s">
        <v>139</v>
      </c>
      <c r="B7" s="127">
        <v>3719262.84</v>
      </c>
      <c r="C7" s="135">
        <v>3573600.77</v>
      </c>
      <c r="E7" s="33"/>
      <c r="F7" s="36"/>
      <c r="G7" s="36"/>
      <c r="H7" s="139"/>
    </row>
    <row r="8" spans="1:8" s="128" customFormat="1" ht="25.5" x14ac:dyDescent="0.2">
      <c r="A8" s="126" t="s">
        <v>113</v>
      </c>
      <c r="B8" s="127">
        <v>348594.4</v>
      </c>
      <c r="C8" s="135">
        <v>326587.74</v>
      </c>
      <c r="E8" s="33"/>
      <c r="F8" s="33"/>
      <c r="G8" s="33"/>
      <c r="H8" s="139"/>
    </row>
    <row r="9" spans="1:8" s="128" customFormat="1" ht="12.75" x14ac:dyDescent="0.25">
      <c r="A9" s="126" t="s">
        <v>140</v>
      </c>
      <c r="B9" s="135">
        <v>1815448.62</v>
      </c>
      <c r="C9" s="135">
        <v>1748744.56</v>
      </c>
      <c r="E9" s="33"/>
      <c r="F9" s="36"/>
      <c r="G9" s="36"/>
    </row>
    <row r="10" spans="1:8" s="128" customFormat="1" ht="25.5" x14ac:dyDescent="0.2">
      <c r="A10" s="126" t="s">
        <v>129</v>
      </c>
      <c r="B10" s="127">
        <v>571659.71</v>
      </c>
      <c r="C10" s="135">
        <v>549014.36</v>
      </c>
      <c r="E10" s="33"/>
      <c r="F10" s="36"/>
      <c r="G10" s="36"/>
      <c r="H10" s="139"/>
    </row>
    <row r="11" spans="1:8" s="128" customFormat="1" ht="12.75" x14ac:dyDescent="0.2">
      <c r="A11" s="126" t="s">
        <v>111</v>
      </c>
      <c r="B11" s="127">
        <v>472572.02</v>
      </c>
      <c r="C11" s="135">
        <v>453776.99</v>
      </c>
      <c r="E11" s="33"/>
      <c r="F11" s="36"/>
      <c r="G11" s="36"/>
      <c r="H11" s="139"/>
    </row>
    <row r="12" spans="1:8" s="128" customFormat="1" ht="12.75" x14ac:dyDescent="0.2">
      <c r="A12" s="126" t="s">
        <v>102</v>
      </c>
      <c r="B12" s="127">
        <v>96880.62</v>
      </c>
      <c r="C12" s="135">
        <v>93790.81</v>
      </c>
      <c r="E12" s="33"/>
      <c r="F12" s="36"/>
      <c r="G12" s="36"/>
      <c r="H12" s="139"/>
    </row>
    <row r="13" spans="1:8" s="128" customFormat="1" ht="12.75" x14ac:dyDescent="0.2">
      <c r="A13" s="126" t="s">
        <v>103</v>
      </c>
      <c r="B13" s="127">
        <v>0</v>
      </c>
      <c r="C13" s="135">
        <v>0</v>
      </c>
      <c r="E13" s="33"/>
      <c r="F13" s="33"/>
      <c r="G13" s="33"/>
      <c r="H13" s="139"/>
    </row>
    <row r="14" spans="1:8" s="128" customFormat="1" ht="12.75" x14ac:dyDescent="0.2">
      <c r="A14" s="126" t="s">
        <v>112</v>
      </c>
      <c r="B14" s="127">
        <v>867019.86</v>
      </c>
      <c r="C14" s="135">
        <v>796469.13</v>
      </c>
      <c r="E14" s="33"/>
      <c r="F14" s="36"/>
      <c r="G14" s="36"/>
      <c r="H14" s="139"/>
    </row>
    <row r="15" spans="1:8" s="128" customFormat="1" ht="12.75" x14ac:dyDescent="0.25">
      <c r="A15" s="126" t="s">
        <v>141</v>
      </c>
      <c r="B15" s="135">
        <v>9200</v>
      </c>
      <c r="C15" s="135">
        <v>9200</v>
      </c>
      <c r="E15" s="33"/>
      <c r="F15" s="36"/>
      <c r="G15" s="36"/>
    </row>
    <row r="16" spans="1:8" s="128" customFormat="1" ht="12.75" x14ac:dyDescent="0.25">
      <c r="A16" s="126" t="s">
        <v>114</v>
      </c>
      <c r="B16" s="135">
        <v>1021821.85</v>
      </c>
      <c r="C16" s="135">
        <v>972476.51</v>
      </c>
      <c r="E16" s="33"/>
      <c r="F16" s="36"/>
      <c r="G16" s="36"/>
    </row>
    <row r="17" spans="1:8" s="128" customFormat="1" ht="12.75" x14ac:dyDescent="0.25">
      <c r="A17" s="126" t="s">
        <v>142</v>
      </c>
      <c r="B17" s="135">
        <v>0</v>
      </c>
      <c r="C17" s="135">
        <v>0</v>
      </c>
      <c r="E17" s="33"/>
      <c r="F17" s="46"/>
      <c r="G17" s="46"/>
    </row>
    <row r="18" spans="1:8" s="128" customFormat="1" ht="12.75" x14ac:dyDescent="0.2">
      <c r="A18" s="126" t="s">
        <v>115</v>
      </c>
      <c r="B18" s="127">
        <v>0</v>
      </c>
      <c r="C18" s="135">
        <v>0</v>
      </c>
      <c r="E18" s="33"/>
      <c r="F18" s="33"/>
      <c r="G18" s="33"/>
      <c r="H18" s="139"/>
    </row>
    <row r="19" spans="1:8" s="128" customFormat="1" ht="12.75" x14ac:dyDescent="0.25">
      <c r="A19" s="126" t="s">
        <v>372</v>
      </c>
      <c r="B19" s="135">
        <v>258859.02</v>
      </c>
      <c r="C19" s="135">
        <v>224336.84</v>
      </c>
      <c r="E19" s="33"/>
      <c r="F19" s="36"/>
      <c r="G19" s="36"/>
    </row>
    <row r="20" spans="1:8" s="128" customFormat="1" ht="12.75" x14ac:dyDescent="0.25">
      <c r="A20" s="126" t="s">
        <v>143</v>
      </c>
      <c r="B20" s="127">
        <v>0</v>
      </c>
      <c r="C20" s="135">
        <v>0</v>
      </c>
      <c r="E20" s="33"/>
      <c r="F20" s="33"/>
      <c r="G20" s="33"/>
    </row>
    <row r="21" spans="1:8" s="128" customFormat="1" ht="25.5" x14ac:dyDescent="0.25">
      <c r="A21" s="126" t="s">
        <v>116</v>
      </c>
      <c r="B21" s="127">
        <v>3233229.25</v>
      </c>
      <c r="C21" s="135">
        <v>2951653.54</v>
      </c>
      <c r="E21" s="33"/>
      <c r="F21" s="33"/>
      <c r="G21" s="33"/>
    </row>
    <row r="22" spans="1:8" s="128" customFormat="1" ht="25.5" x14ac:dyDescent="0.25">
      <c r="A22" s="126" t="s">
        <v>117</v>
      </c>
      <c r="B22" s="127">
        <v>9939375.6099999994</v>
      </c>
      <c r="C22" s="135">
        <v>9310315.5700000003</v>
      </c>
      <c r="E22" s="33"/>
      <c r="F22" s="33"/>
      <c r="G22" s="33"/>
    </row>
    <row r="23" spans="1:8" s="128" customFormat="1" ht="12.75" x14ac:dyDescent="0.25">
      <c r="A23" s="126" t="s">
        <v>118</v>
      </c>
      <c r="B23" s="135">
        <v>175273.51</v>
      </c>
      <c r="C23" s="135">
        <v>168332.11</v>
      </c>
      <c r="E23" s="33"/>
      <c r="F23" s="46"/>
      <c r="G23" s="46"/>
    </row>
    <row r="24" spans="1:8" s="128" customFormat="1" ht="12.75" x14ac:dyDescent="0.2">
      <c r="A24" s="126" t="s">
        <v>119</v>
      </c>
      <c r="B24" s="127">
        <v>476472.92</v>
      </c>
      <c r="C24" s="135">
        <v>392878.63</v>
      </c>
      <c r="E24" s="33"/>
      <c r="F24" s="46"/>
      <c r="G24" s="46"/>
      <c r="H24" s="139"/>
    </row>
    <row r="25" spans="1:8" s="128" customFormat="1" ht="12.75" x14ac:dyDescent="0.25">
      <c r="A25" s="126" t="s">
        <v>120</v>
      </c>
      <c r="B25" s="135">
        <v>18239.919999999998</v>
      </c>
      <c r="C25" s="135">
        <v>18239.919999999998</v>
      </c>
      <c r="E25" s="33"/>
      <c r="F25" s="33"/>
      <c r="G25" s="46"/>
    </row>
    <row r="26" spans="1:8" s="128" customFormat="1" ht="12.75" x14ac:dyDescent="0.2">
      <c r="A26" s="126" t="s">
        <v>180</v>
      </c>
      <c r="B26" s="127">
        <v>0</v>
      </c>
      <c r="C26" s="135">
        <v>0</v>
      </c>
      <c r="E26" s="33"/>
      <c r="F26" s="140"/>
      <c r="G26" s="140"/>
      <c r="H26" s="139"/>
    </row>
    <row r="27" spans="1:8" s="128" customFormat="1" ht="12.75" x14ac:dyDescent="0.2">
      <c r="A27" s="126" t="s">
        <v>100</v>
      </c>
      <c r="B27" s="127">
        <v>0</v>
      </c>
      <c r="C27" s="135">
        <v>0</v>
      </c>
      <c r="E27" s="33"/>
      <c r="F27" s="141"/>
      <c r="G27" s="141"/>
      <c r="H27" s="139"/>
    </row>
    <row r="28" spans="1:8" ht="15" x14ac:dyDescent="0.25">
      <c r="A28" s="17" t="s">
        <v>144</v>
      </c>
      <c r="B28" s="28">
        <f>SUM(B7:B27)</f>
        <v>23023910.150000002</v>
      </c>
      <c r="C28" s="28">
        <f>SUM(C7:C27)</f>
        <v>21589417.48</v>
      </c>
      <c r="E28"/>
      <c r="F28" s="34"/>
      <c r="G28" s="47"/>
      <c r="H28" s="35"/>
    </row>
    <row r="29" spans="1:8" ht="15" x14ac:dyDescent="0.25">
      <c r="B29" s="18"/>
      <c r="C29" s="18"/>
    </row>
    <row r="30" spans="1:8" x14ac:dyDescent="0.25">
      <c r="A30" s="25" t="s">
        <v>110</v>
      </c>
      <c r="B30" s="26" t="s">
        <v>146</v>
      </c>
    </row>
    <row r="31" spans="1:8" s="128" customFormat="1" ht="12.75" x14ac:dyDescent="0.2">
      <c r="A31" s="126" t="s">
        <v>147</v>
      </c>
      <c r="B31" s="127">
        <f>SUM(B32:B40)</f>
        <v>3489951.5999999996</v>
      </c>
      <c r="E31" s="33"/>
      <c r="F31" s="138"/>
      <c r="G31" s="139"/>
      <c r="H31" s="139"/>
    </row>
    <row r="32" spans="1:8" s="128" customFormat="1" ht="12.75" x14ac:dyDescent="0.2">
      <c r="A32" s="129" t="s">
        <v>121</v>
      </c>
      <c r="B32" s="130">
        <v>614881.92000000004</v>
      </c>
      <c r="E32" s="33"/>
      <c r="F32" s="46"/>
      <c r="G32" s="139"/>
      <c r="H32" s="139"/>
    </row>
    <row r="33" spans="1:8" s="128" customFormat="1" ht="12.75" x14ac:dyDescent="0.2">
      <c r="A33" s="129" t="s">
        <v>122</v>
      </c>
      <c r="B33" s="130">
        <v>568909.43999999994</v>
      </c>
      <c r="E33" s="33"/>
      <c r="F33" s="36"/>
      <c r="G33" s="139"/>
      <c r="H33" s="139"/>
    </row>
    <row r="34" spans="1:8" s="128" customFormat="1" ht="25.5" x14ac:dyDescent="0.2">
      <c r="A34" s="129" t="s">
        <v>123</v>
      </c>
      <c r="B34" s="130">
        <v>601952.16</v>
      </c>
      <c r="E34" s="33"/>
      <c r="F34" s="33"/>
      <c r="G34" s="139"/>
      <c r="H34" s="139"/>
    </row>
    <row r="35" spans="1:8" s="128" customFormat="1" ht="25.5" x14ac:dyDescent="0.2">
      <c r="A35" s="129" t="s">
        <v>124</v>
      </c>
      <c r="B35" s="130">
        <v>74705.279999999999</v>
      </c>
      <c r="E35" s="33"/>
      <c r="F35" s="33"/>
      <c r="G35" s="139"/>
      <c r="H35" s="139"/>
    </row>
    <row r="36" spans="1:8" s="128" customFormat="1" ht="12.75" x14ac:dyDescent="0.2">
      <c r="A36" s="129" t="s">
        <v>125</v>
      </c>
      <c r="B36" s="130">
        <v>22986.240000000002</v>
      </c>
      <c r="E36" s="33"/>
      <c r="F36" s="36"/>
      <c r="G36" s="139"/>
      <c r="H36" s="139"/>
    </row>
    <row r="37" spans="1:8" s="128" customFormat="1" ht="12.75" x14ac:dyDescent="0.2">
      <c r="A37" s="129" t="s">
        <v>126</v>
      </c>
      <c r="B37" s="130">
        <v>86305.98</v>
      </c>
      <c r="E37" s="33"/>
      <c r="F37" s="36"/>
      <c r="G37" s="139"/>
      <c r="H37" s="139"/>
    </row>
    <row r="38" spans="1:8" s="128" customFormat="1" ht="12.75" x14ac:dyDescent="0.2">
      <c r="A38" s="129" t="s">
        <v>127</v>
      </c>
      <c r="B38" s="130">
        <v>1402959.03</v>
      </c>
      <c r="E38" s="33"/>
      <c r="F38" s="36"/>
      <c r="G38" s="139"/>
      <c r="H38" s="139"/>
    </row>
    <row r="39" spans="1:8" s="128" customFormat="1" ht="12.75" x14ac:dyDescent="0.2">
      <c r="A39" s="129" t="s">
        <v>128</v>
      </c>
      <c r="B39" s="130">
        <v>3839.04</v>
      </c>
      <c r="E39" s="33"/>
      <c r="F39" s="36"/>
      <c r="G39" s="139"/>
      <c r="H39" s="139"/>
    </row>
    <row r="40" spans="1:8" s="128" customFormat="1" ht="25.5" x14ac:dyDescent="0.2">
      <c r="A40" s="129" t="s">
        <v>131</v>
      </c>
      <c r="B40" s="130">
        <v>113412.51</v>
      </c>
      <c r="E40" s="33"/>
      <c r="F40" s="46"/>
      <c r="G40" s="139"/>
      <c r="H40" s="139"/>
    </row>
    <row r="41" spans="1:8" s="128" customFormat="1" ht="12.75" x14ac:dyDescent="0.2">
      <c r="A41" s="126" t="s">
        <v>148</v>
      </c>
      <c r="B41" s="127">
        <v>1081459</v>
      </c>
      <c r="E41" s="33"/>
      <c r="F41" s="36"/>
      <c r="G41" s="139"/>
      <c r="H41" s="139"/>
    </row>
    <row r="42" spans="1:8" s="128" customFormat="1" ht="25.5" x14ac:dyDescent="0.2">
      <c r="A42" s="126" t="s">
        <v>101</v>
      </c>
      <c r="B42" s="127">
        <v>571782.72</v>
      </c>
      <c r="E42" s="33"/>
      <c r="F42" s="46"/>
      <c r="G42" s="139"/>
      <c r="H42" s="139"/>
    </row>
    <row r="43" spans="1:8" s="128" customFormat="1" ht="12.75" x14ac:dyDescent="0.2">
      <c r="A43" s="126" t="s">
        <v>130</v>
      </c>
      <c r="B43" s="127">
        <v>472654.56</v>
      </c>
      <c r="E43" s="33"/>
      <c r="F43" s="46"/>
      <c r="G43" s="139"/>
      <c r="H43" s="139"/>
    </row>
    <row r="44" spans="1:8" s="128" customFormat="1" ht="12.75" x14ac:dyDescent="0.2">
      <c r="A44" s="126" t="s">
        <v>336</v>
      </c>
      <c r="B44" s="127">
        <v>97691.520000000004</v>
      </c>
      <c r="E44" s="33"/>
      <c r="F44" s="46"/>
      <c r="G44" s="139"/>
      <c r="H44" s="139"/>
    </row>
    <row r="45" spans="1:8" s="128" customFormat="1" ht="12.75" x14ac:dyDescent="0.2">
      <c r="A45" s="126" t="s">
        <v>337</v>
      </c>
      <c r="B45" s="127">
        <v>0</v>
      </c>
      <c r="E45" s="33"/>
      <c r="F45" s="33"/>
      <c r="G45" s="139"/>
      <c r="H45" s="139"/>
    </row>
    <row r="46" spans="1:8" s="128" customFormat="1" ht="12.75" x14ac:dyDescent="0.2">
      <c r="A46" s="126" t="s">
        <v>338</v>
      </c>
      <c r="B46" s="127">
        <v>583146.01</v>
      </c>
      <c r="E46" s="33"/>
      <c r="F46" s="36"/>
      <c r="G46" s="139"/>
      <c r="H46" s="139"/>
    </row>
    <row r="47" spans="1:8" s="128" customFormat="1" ht="12.75" x14ac:dyDescent="0.2">
      <c r="A47" s="126" t="s">
        <v>104</v>
      </c>
      <c r="B47" s="127">
        <v>94293.28</v>
      </c>
      <c r="E47" s="33"/>
      <c r="F47" s="36"/>
      <c r="G47" s="139"/>
      <c r="H47" s="139"/>
    </row>
    <row r="48" spans="1:8" s="128" customFormat="1" ht="12.75" x14ac:dyDescent="0.2">
      <c r="A48" s="126" t="s">
        <v>339</v>
      </c>
      <c r="B48" s="127">
        <v>1022887.68</v>
      </c>
      <c r="E48" s="33"/>
      <c r="F48" s="46"/>
      <c r="G48" s="139"/>
      <c r="H48" s="139"/>
    </row>
    <row r="49" spans="1:8" s="128" customFormat="1" ht="12.75" x14ac:dyDescent="0.2">
      <c r="A49" s="126" t="s">
        <v>340</v>
      </c>
      <c r="B49" s="127">
        <v>0</v>
      </c>
      <c r="E49" s="33"/>
      <c r="F49" s="33"/>
      <c r="G49" s="139"/>
      <c r="H49" s="139"/>
    </row>
    <row r="50" spans="1:8" s="128" customFormat="1" ht="12.75" x14ac:dyDescent="0.2">
      <c r="A50" s="131" t="s">
        <v>341</v>
      </c>
      <c r="B50" s="127">
        <v>0</v>
      </c>
      <c r="E50" s="33"/>
      <c r="F50" s="33"/>
      <c r="H50" s="139"/>
    </row>
    <row r="51" spans="1:8" s="128" customFormat="1" ht="12.75" x14ac:dyDescent="0.2">
      <c r="A51" s="126" t="s">
        <v>371</v>
      </c>
      <c r="B51" s="127">
        <v>246448.62</v>
      </c>
      <c r="E51" s="33"/>
      <c r="F51" s="33"/>
      <c r="G51" s="139"/>
      <c r="H51" s="139"/>
    </row>
    <row r="52" spans="1:8" s="128" customFormat="1" ht="12.75" x14ac:dyDescent="0.2">
      <c r="A52" s="131" t="s">
        <v>343</v>
      </c>
      <c r="B52" s="132">
        <v>0</v>
      </c>
      <c r="E52" s="33"/>
      <c r="F52" s="33"/>
      <c r="G52" s="139"/>
      <c r="H52" s="139"/>
    </row>
    <row r="53" spans="1:8" s="128" customFormat="1" ht="25.5" x14ac:dyDescent="0.2">
      <c r="A53" s="126" t="s">
        <v>346</v>
      </c>
      <c r="B53" s="127">
        <v>3332192.75</v>
      </c>
      <c r="E53" s="33"/>
      <c r="F53" s="33"/>
      <c r="G53" s="139"/>
      <c r="H53" s="139"/>
    </row>
    <row r="54" spans="1:8" s="128" customFormat="1" ht="12.75" x14ac:dyDescent="0.25">
      <c r="A54" s="133" t="s">
        <v>134</v>
      </c>
      <c r="B54" s="130">
        <v>72772.94</v>
      </c>
      <c r="E54" s="33"/>
      <c r="F54" s="33"/>
    </row>
    <row r="55" spans="1:8" s="128" customFormat="1" ht="12.75" x14ac:dyDescent="0.2">
      <c r="A55" s="133" t="s">
        <v>181</v>
      </c>
      <c r="B55" s="130">
        <v>125538.29</v>
      </c>
      <c r="F55" s="140"/>
      <c r="H55" s="139"/>
    </row>
    <row r="56" spans="1:8" s="128" customFormat="1" ht="12.75" x14ac:dyDescent="0.2">
      <c r="A56" s="126" t="s">
        <v>344</v>
      </c>
      <c r="B56" s="127">
        <v>9744897.9199999999</v>
      </c>
      <c r="E56" s="33"/>
      <c r="F56" s="33"/>
      <c r="G56" s="139"/>
      <c r="H56" s="139"/>
    </row>
    <row r="57" spans="1:8" s="128" customFormat="1" ht="12.75" x14ac:dyDescent="0.2">
      <c r="A57" s="133" t="s">
        <v>135</v>
      </c>
      <c r="B57" s="130">
        <v>150283.17000000001</v>
      </c>
      <c r="F57" s="33"/>
      <c r="G57" s="139"/>
      <c r="H57" s="139"/>
    </row>
    <row r="58" spans="1:8" s="128" customFormat="1" ht="12.75" x14ac:dyDescent="0.2">
      <c r="A58" s="126" t="s">
        <v>345</v>
      </c>
      <c r="B58" s="127">
        <v>62051.519999999997</v>
      </c>
      <c r="E58" s="33"/>
      <c r="F58" s="33"/>
      <c r="G58" s="139"/>
      <c r="H58" s="139"/>
    </row>
    <row r="59" spans="1:8" s="128" customFormat="1" ht="12.75" x14ac:dyDescent="0.2">
      <c r="A59" s="131" t="s">
        <v>107</v>
      </c>
      <c r="B59" s="132">
        <v>0</v>
      </c>
      <c r="E59" s="33"/>
      <c r="F59" s="33"/>
      <c r="G59" s="139"/>
      <c r="H59" s="139"/>
    </row>
    <row r="60" spans="1:8" s="128" customFormat="1" ht="12.75" x14ac:dyDescent="0.2">
      <c r="A60" s="126" t="s">
        <v>108</v>
      </c>
      <c r="B60" s="127">
        <v>4815.2700000000004</v>
      </c>
      <c r="E60" s="33"/>
      <c r="F60" s="36"/>
      <c r="G60" s="139"/>
      <c r="H60" s="139"/>
    </row>
    <row r="61" spans="1:8" s="128" customFormat="1" ht="12.75" x14ac:dyDescent="0.2">
      <c r="A61" s="131" t="s">
        <v>109</v>
      </c>
      <c r="B61" s="127">
        <v>0</v>
      </c>
      <c r="E61" s="33"/>
      <c r="F61" s="141"/>
      <c r="H61" s="139"/>
    </row>
    <row r="62" spans="1:8" s="128" customFormat="1" ht="25.5" x14ac:dyDescent="0.2">
      <c r="A62" s="126" t="s">
        <v>185</v>
      </c>
      <c r="B62" s="134">
        <v>0</v>
      </c>
      <c r="E62" s="33"/>
      <c r="F62" s="33"/>
      <c r="H62" s="139"/>
    </row>
    <row r="63" spans="1:8" x14ac:dyDescent="0.25">
      <c r="A63" s="17" t="s">
        <v>149</v>
      </c>
      <c r="B63" s="27">
        <f>B31+B41+B42+B43+B46+B44+B45+B47+B49+B48+B51+B58+B53+B50+B56+B52+B59+B60+B61+B62</f>
        <v>20804272.449999999</v>
      </c>
      <c r="E63" s="40"/>
      <c r="F63" s="48"/>
    </row>
    <row r="64" spans="1:8" ht="4.5" customHeight="1" x14ac:dyDescent="0.25">
      <c r="B64" s="2"/>
      <c r="E64" s="40"/>
      <c r="F64" s="48"/>
    </row>
    <row r="65" spans="1:2" x14ac:dyDescent="0.25">
      <c r="A65" s="17" t="s">
        <v>137</v>
      </c>
      <c r="B65" s="27">
        <f>C28-B63</f>
        <v>785145.03000000119</v>
      </c>
    </row>
  </sheetData>
  <mergeCells count="4">
    <mergeCell ref="A1:C1"/>
    <mergeCell ref="A3:C3"/>
    <mergeCell ref="A5:A6"/>
    <mergeCell ref="B5:C5"/>
  </mergeCells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scale="80"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zoomScaleNormal="100" workbookViewId="0">
      <pane ySplit="3" topLeftCell="A4" activePane="bottomLeft" state="frozen"/>
      <selection sqref="A1:C1"/>
      <selection pane="bottomLeft" sqref="A1:C1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155" t="s">
        <v>97</v>
      </c>
      <c r="B1" s="155"/>
      <c r="C1" s="155"/>
      <c r="D1" s="16"/>
      <c r="E1" s="21"/>
      <c r="F1" s="21"/>
    </row>
    <row r="2" spans="1:8" ht="6.75" customHeight="1" thickBot="1" x14ac:dyDescent="0.3"/>
    <row r="3" spans="1:8" ht="24.75" customHeight="1" thickBot="1" x14ac:dyDescent="0.3">
      <c r="A3" s="159" t="s">
        <v>88</v>
      </c>
      <c r="B3" s="159"/>
      <c r="C3" s="159"/>
      <c r="D3" s="23"/>
      <c r="E3" s="1" t="s">
        <v>91</v>
      </c>
      <c r="F3" s="20"/>
    </row>
    <row r="4" spans="1:8" ht="6" customHeight="1" x14ac:dyDescent="0.25"/>
    <row r="5" spans="1:8" x14ac:dyDescent="0.25">
      <c r="A5" s="153" t="s">
        <v>110</v>
      </c>
      <c r="B5" s="157" t="s">
        <v>145</v>
      </c>
      <c r="C5" s="158"/>
      <c r="E5" s="5"/>
      <c r="F5" s="6"/>
    </row>
    <row r="6" spans="1:8" x14ac:dyDescent="0.25">
      <c r="A6" s="154"/>
      <c r="B6" s="25" t="s">
        <v>98</v>
      </c>
      <c r="C6" s="25" t="s">
        <v>99</v>
      </c>
      <c r="E6" s="5"/>
      <c r="F6" s="6"/>
    </row>
    <row r="7" spans="1:8" s="128" customFormat="1" ht="12.75" x14ac:dyDescent="0.2">
      <c r="A7" s="126" t="s">
        <v>139</v>
      </c>
      <c r="B7" s="127">
        <v>3268197.88</v>
      </c>
      <c r="C7" s="135">
        <v>3176241.62</v>
      </c>
      <c r="E7" s="33"/>
      <c r="F7" s="36"/>
      <c r="G7" s="36"/>
      <c r="H7" s="139"/>
    </row>
    <row r="8" spans="1:8" s="128" customFormat="1" ht="25.5" x14ac:dyDescent="0.2">
      <c r="A8" s="126" t="s">
        <v>113</v>
      </c>
      <c r="B8" s="127">
        <v>291455.46000000002</v>
      </c>
      <c r="C8" s="135">
        <v>277004.33</v>
      </c>
      <c r="E8" s="33"/>
      <c r="F8" s="33"/>
      <c r="G8" s="33"/>
      <c r="H8" s="139"/>
    </row>
    <row r="9" spans="1:8" s="128" customFormat="1" ht="12.75" x14ac:dyDescent="0.25">
      <c r="A9" s="126" t="s">
        <v>140</v>
      </c>
      <c r="B9" s="135">
        <v>1595599.45</v>
      </c>
      <c r="C9" s="135">
        <v>1553987.84</v>
      </c>
      <c r="E9" s="33"/>
      <c r="F9" s="36"/>
      <c r="G9" s="36"/>
    </row>
    <row r="10" spans="1:8" s="128" customFormat="1" ht="25.5" x14ac:dyDescent="0.2">
      <c r="A10" s="126" t="s">
        <v>129</v>
      </c>
      <c r="B10" s="127">
        <v>502410.73</v>
      </c>
      <c r="C10" s="135">
        <v>487909.95</v>
      </c>
      <c r="E10" s="33"/>
      <c r="F10" s="36"/>
      <c r="G10" s="36"/>
      <c r="H10" s="139"/>
    </row>
    <row r="11" spans="1:8" s="128" customFormat="1" ht="12.75" x14ac:dyDescent="0.2">
      <c r="A11" s="126" t="s">
        <v>111</v>
      </c>
      <c r="B11" s="127">
        <v>415311.25</v>
      </c>
      <c r="C11" s="135">
        <v>403315.78</v>
      </c>
      <c r="E11" s="33"/>
      <c r="F11" s="36"/>
      <c r="G11" s="36"/>
      <c r="H11" s="139"/>
    </row>
    <row r="12" spans="1:8" s="128" customFormat="1" ht="12.75" x14ac:dyDescent="0.2">
      <c r="A12" s="126" t="s">
        <v>102</v>
      </c>
      <c r="B12" s="127">
        <v>85840.78</v>
      </c>
      <c r="C12" s="135">
        <v>84035.28</v>
      </c>
      <c r="E12" s="33"/>
      <c r="F12" s="36"/>
      <c r="G12" s="36"/>
      <c r="H12" s="139"/>
    </row>
    <row r="13" spans="1:8" s="128" customFormat="1" ht="12.75" x14ac:dyDescent="0.2">
      <c r="A13" s="126" t="s">
        <v>103</v>
      </c>
      <c r="B13" s="127">
        <v>0</v>
      </c>
      <c r="C13" s="135">
        <v>0</v>
      </c>
      <c r="E13" s="33"/>
      <c r="F13" s="33"/>
      <c r="G13" s="33"/>
      <c r="H13" s="139"/>
    </row>
    <row r="14" spans="1:8" s="128" customFormat="1" ht="12.75" x14ac:dyDescent="0.2">
      <c r="A14" s="126" t="s">
        <v>112</v>
      </c>
      <c r="B14" s="127">
        <v>1141111.06</v>
      </c>
      <c r="C14" s="135">
        <v>1087881</v>
      </c>
      <c r="E14" s="33"/>
      <c r="F14" s="36"/>
      <c r="G14" s="36"/>
      <c r="H14" s="139"/>
    </row>
    <row r="15" spans="1:8" s="128" customFormat="1" ht="12.75" x14ac:dyDescent="0.25">
      <c r="A15" s="126" t="s">
        <v>141</v>
      </c>
      <c r="B15" s="135">
        <v>11200</v>
      </c>
      <c r="C15" s="135">
        <v>11200</v>
      </c>
      <c r="E15" s="33"/>
      <c r="F15" s="36"/>
      <c r="G15" s="36"/>
    </row>
    <row r="16" spans="1:8" s="128" customFormat="1" ht="12.75" x14ac:dyDescent="0.25">
      <c r="A16" s="126" t="s">
        <v>114</v>
      </c>
      <c r="B16" s="135">
        <v>898796.94</v>
      </c>
      <c r="C16" s="135">
        <v>865952.24</v>
      </c>
      <c r="E16" s="33"/>
      <c r="F16" s="36"/>
      <c r="G16" s="36"/>
    </row>
    <row r="17" spans="1:8" s="128" customFormat="1" ht="12.75" x14ac:dyDescent="0.25">
      <c r="A17" s="126" t="s">
        <v>142</v>
      </c>
      <c r="B17" s="135">
        <v>0</v>
      </c>
      <c r="C17" s="135">
        <v>0</v>
      </c>
      <c r="E17" s="33"/>
      <c r="F17" s="46"/>
      <c r="G17" s="46"/>
    </row>
    <row r="18" spans="1:8" s="128" customFormat="1" ht="12.75" x14ac:dyDescent="0.2">
      <c r="A18" s="126" t="s">
        <v>115</v>
      </c>
      <c r="B18" s="127">
        <v>0</v>
      </c>
      <c r="C18" s="135">
        <v>0</v>
      </c>
      <c r="E18" s="33"/>
      <c r="F18" s="33"/>
      <c r="G18" s="33"/>
      <c r="H18" s="139"/>
    </row>
    <row r="19" spans="1:8" s="128" customFormat="1" ht="12.75" x14ac:dyDescent="0.25">
      <c r="A19" s="126" t="s">
        <v>372</v>
      </c>
      <c r="B19" s="135">
        <v>113415.65</v>
      </c>
      <c r="C19" s="135">
        <v>112116.55</v>
      </c>
      <c r="E19" s="33"/>
      <c r="F19" s="36"/>
      <c r="G19" s="36"/>
    </row>
    <row r="20" spans="1:8" s="128" customFormat="1" ht="12.75" x14ac:dyDescent="0.25">
      <c r="A20" s="126" t="s">
        <v>143</v>
      </c>
      <c r="B20" s="127">
        <v>0</v>
      </c>
      <c r="C20" s="135">
        <v>0</v>
      </c>
      <c r="E20" s="33"/>
      <c r="F20" s="33"/>
      <c r="G20" s="33"/>
    </row>
    <row r="21" spans="1:8" s="128" customFormat="1" ht="25.5" x14ac:dyDescent="0.25">
      <c r="A21" s="126" t="s">
        <v>116</v>
      </c>
      <c r="B21" s="127">
        <v>2779891.99</v>
      </c>
      <c r="C21" s="135">
        <v>2592196.14</v>
      </c>
      <c r="E21" s="33"/>
      <c r="F21" s="33"/>
      <c r="G21" s="33"/>
    </row>
    <row r="22" spans="1:8" s="128" customFormat="1" ht="25.5" x14ac:dyDescent="0.25">
      <c r="A22" s="126" t="s">
        <v>117</v>
      </c>
      <c r="B22" s="127">
        <v>9010306.1500000004</v>
      </c>
      <c r="C22" s="135">
        <v>8413004.7300000004</v>
      </c>
      <c r="E22" s="33"/>
      <c r="F22" s="33"/>
      <c r="G22" s="33"/>
    </row>
    <row r="23" spans="1:8" s="128" customFormat="1" ht="12.75" x14ac:dyDescent="0.25">
      <c r="A23" s="126" t="s">
        <v>118</v>
      </c>
      <c r="B23" s="135">
        <v>154005.88</v>
      </c>
      <c r="C23" s="135">
        <v>149860.79</v>
      </c>
      <c r="E23" s="33"/>
      <c r="F23" s="46"/>
      <c r="G23" s="46"/>
    </row>
    <row r="24" spans="1:8" s="128" customFormat="1" ht="12.75" x14ac:dyDescent="0.2">
      <c r="A24" s="126" t="s">
        <v>119</v>
      </c>
      <c r="B24" s="127">
        <v>479705.04</v>
      </c>
      <c r="C24" s="135">
        <v>418058.22</v>
      </c>
      <c r="E24" s="33"/>
      <c r="F24" s="46"/>
      <c r="G24" s="46"/>
      <c r="H24" s="139"/>
    </row>
    <row r="25" spans="1:8" s="128" customFormat="1" ht="12.75" x14ac:dyDescent="0.25">
      <c r="A25" s="126" t="s">
        <v>120</v>
      </c>
      <c r="B25" s="135">
        <v>5326.65</v>
      </c>
      <c r="C25" s="135">
        <v>5326.65</v>
      </c>
      <c r="E25" s="33"/>
      <c r="F25" s="33"/>
      <c r="G25" s="46"/>
    </row>
    <row r="26" spans="1:8" s="128" customFormat="1" ht="12.75" x14ac:dyDescent="0.2">
      <c r="A26" s="126" t="s">
        <v>180</v>
      </c>
      <c r="B26" s="127">
        <v>0</v>
      </c>
      <c r="C26" s="135">
        <v>0</v>
      </c>
      <c r="E26" s="33"/>
      <c r="F26" s="140"/>
      <c r="G26" s="140"/>
      <c r="H26" s="139"/>
    </row>
    <row r="27" spans="1:8" s="128" customFormat="1" ht="12.75" x14ac:dyDescent="0.2">
      <c r="A27" s="126" t="s">
        <v>100</v>
      </c>
      <c r="B27" s="127">
        <v>319800.15999999997</v>
      </c>
      <c r="C27" s="135">
        <v>286184.27</v>
      </c>
      <c r="E27" s="33"/>
      <c r="F27" s="141"/>
      <c r="G27" s="141"/>
      <c r="H27" s="139"/>
    </row>
    <row r="28" spans="1:8" ht="15" x14ac:dyDescent="0.25">
      <c r="A28" s="17" t="s">
        <v>144</v>
      </c>
      <c r="B28" s="28">
        <f>SUM(B7:B27)</f>
        <v>21072375.069999997</v>
      </c>
      <c r="C28" s="28">
        <f>SUM(C7:C27)</f>
        <v>19924275.389999997</v>
      </c>
      <c r="E28"/>
      <c r="F28" s="34"/>
      <c r="G28" s="47"/>
      <c r="H28" s="35"/>
    </row>
    <row r="29" spans="1:8" ht="15" x14ac:dyDescent="0.25">
      <c r="B29" s="18"/>
      <c r="C29" s="18"/>
      <c r="E29"/>
      <c r="F29" s="35"/>
      <c r="G29" s="35"/>
      <c r="H29"/>
    </row>
    <row r="30" spans="1:8" x14ac:dyDescent="0.25">
      <c r="A30" s="25" t="s">
        <v>110</v>
      </c>
      <c r="B30" s="26" t="s">
        <v>146</v>
      </c>
    </row>
    <row r="31" spans="1:8" s="128" customFormat="1" ht="12.75" x14ac:dyDescent="0.2">
      <c r="A31" s="126" t="s">
        <v>147</v>
      </c>
      <c r="B31" s="127">
        <f>SUM(B32:B40)</f>
        <v>3217942.61</v>
      </c>
      <c r="E31" s="33"/>
      <c r="F31" s="138"/>
      <c r="G31" s="139"/>
      <c r="H31" s="139"/>
    </row>
    <row r="32" spans="1:8" s="128" customFormat="1" ht="12.75" x14ac:dyDescent="0.2">
      <c r="A32" s="129" t="s">
        <v>121</v>
      </c>
      <c r="B32" s="130">
        <v>540332.88</v>
      </c>
      <c r="E32" s="33"/>
      <c r="F32" s="46"/>
      <c r="G32" s="139"/>
      <c r="H32" s="139"/>
    </row>
    <row r="33" spans="1:8" s="128" customFormat="1" ht="12.75" x14ac:dyDescent="0.2">
      <c r="A33" s="129" t="s">
        <v>122</v>
      </c>
      <c r="B33" s="130">
        <v>499934.16</v>
      </c>
      <c r="E33" s="33"/>
      <c r="F33" s="36"/>
      <c r="G33" s="139"/>
      <c r="H33" s="139"/>
    </row>
    <row r="34" spans="1:8" s="128" customFormat="1" ht="25.5" x14ac:dyDescent="0.2">
      <c r="A34" s="129" t="s">
        <v>123</v>
      </c>
      <c r="B34" s="130">
        <v>528970.74</v>
      </c>
      <c r="E34" s="33"/>
      <c r="F34" s="33"/>
      <c r="G34" s="139"/>
      <c r="H34" s="139"/>
    </row>
    <row r="35" spans="1:8" s="128" customFormat="1" ht="25.5" x14ac:dyDescent="0.2">
      <c r="A35" s="129" t="s">
        <v>124</v>
      </c>
      <c r="B35" s="130">
        <v>65647.92</v>
      </c>
      <c r="E35" s="33"/>
      <c r="F35" s="33"/>
      <c r="G35" s="139"/>
      <c r="H35" s="139"/>
    </row>
    <row r="36" spans="1:8" s="128" customFormat="1" ht="12.75" x14ac:dyDescent="0.2">
      <c r="A36" s="129" t="s">
        <v>125</v>
      </c>
      <c r="B36" s="130">
        <v>20199.36</v>
      </c>
      <c r="E36" s="33"/>
      <c r="F36" s="36"/>
      <c r="G36" s="139"/>
      <c r="H36" s="139"/>
    </row>
    <row r="37" spans="1:8" s="128" customFormat="1" ht="12.75" x14ac:dyDescent="0.2">
      <c r="A37" s="129" t="s">
        <v>126</v>
      </c>
      <c r="B37" s="130">
        <v>188510.43</v>
      </c>
      <c r="E37" s="33"/>
      <c r="F37" s="36"/>
      <c r="G37" s="139"/>
      <c r="H37" s="139"/>
    </row>
    <row r="38" spans="1:8" s="128" customFormat="1" ht="12.75" x14ac:dyDescent="0.2">
      <c r="A38" s="129" t="s">
        <v>127</v>
      </c>
      <c r="B38" s="130">
        <v>1255038.3</v>
      </c>
      <c r="E38" s="33"/>
      <c r="F38" s="36"/>
      <c r="G38" s="139"/>
      <c r="H38" s="139"/>
    </row>
    <row r="39" spans="1:8" s="128" customFormat="1" ht="12.75" x14ac:dyDescent="0.2">
      <c r="A39" s="129" t="s">
        <v>128</v>
      </c>
      <c r="B39" s="130">
        <v>0</v>
      </c>
      <c r="E39" s="33"/>
      <c r="F39" s="33"/>
      <c r="G39" s="139"/>
      <c r="H39" s="139"/>
    </row>
    <row r="40" spans="1:8" s="128" customFormat="1" ht="25.5" x14ac:dyDescent="0.2">
      <c r="A40" s="129" t="s">
        <v>131</v>
      </c>
      <c r="B40" s="130">
        <v>119308.82</v>
      </c>
      <c r="E40" s="33"/>
      <c r="F40" s="46"/>
      <c r="G40" s="139"/>
      <c r="H40" s="139"/>
    </row>
    <row r="41" spans="1:8" s="128" customFormat="1" ht="12.75" x14ac:dyDescent="0.2">
      <c r="A41" s="126" t="s">
        <v>148</v>
      </c>
      <c r="B41" s="127">
        <v>926450</v>
      </c>
      <c r="E41" s="33"/>
      <c r="F41" s="36"/>
      <c r="G41" s="139"/>
      <c r="H41" s="139"/>
    </row>
    <row r="42" spans="1:8" s="128" customFormat="1" ht="25.5" x14ac:dyDescent="0.2">
      <c r="A42" s="126" t="s">
        <v>101</v>
      </c>
      <c r="B42" s="127">
        <v>502459.08</v>
      </c>
      <c r="E42" s="33"/>
      <c r="F42" s="46"/>
      <c r="G42" s="139"/>
      <c r="H42" s="139"/>
    </row>
    <row r="43" spans="1:8" s="128" customFormat="1" ht="12.75" x14ac:dyDescent="0.2">
      <c r="A43" s="126" t="s">
        <v>130</v>
      </c>
      <c r="B43" s="127">
        <v>415349.34</v>
      </c>
      <c r="E43" s="33"/>
      <c r="F43" s="46"/>
      <c r="G43" s="139"/>
      <c r="H43" s="139"/>
    </row>
    <row r="44" spans="1:8" s="128" customFormat="1" ht="12.75" x14ac:dyDescent="0.2">
      <c r="A44" s="126" t="s">
        <v>336</v>
      </c>
      <c r="B44" s="127">
        <v>85847.28</v>
      </c>
      <c r="E44" s="33"/>
      <c r="F44" s="46"/>
      <c r="G44" s="139"/>
      <c r="H44" s="139"/>
    </row>
    <row r="45" spans="1:8" s="128" customFormat="1" ht="12.75" x14ac:dyDescent="0.2">
      <c r="A45" s="126" t="s">
        <v>337</v>
      </c>
      <c r="B45" s="127">
        <v>0</v>
      </c>
      <c r="E45" s="33"/>
      <c r="F45" s="33"/>
      <c r="G45" s="139"/>
      <c r="H45" s="139"/>
    </row>
    <row r="46" spans="1:8" s="128" customFormat="1" ht="12.75" x14ac:dyDescent="0.2">
      <c r="A46" s="126" t="s">
        <v>338</v>
      </c>
      <c r="B46" s="127">
        <v>1095985.1499999999</v>
      </c>
      <c r="E46" s="33"/>
      <c r="F46" s="36"/>
      <c r="G46" s="139"/>
      <c r="H46" s="139"/>
    </row>
    <row r="47" spans="1:8" s="128" customFormat="1" ht="12.75" x14ac:dyDescent="0.2">
      <c r="A47" s="126" t="s">
        <v>104</v>
      </c>
      <c r="B47" s="127">
        <v>26081.119999999999</v>
      </c>
      <c r="E47" s="33"/>
      <c r="F47" s="36"/>
      <c r="G47" s="139"/>
      <c r="H47" s="139"/>
    </row>
    <row r="48" spans="1:8" s="128" customFormat="1" ht="12.75" x14ac:dyDescent="0.2">
      <c r="A48" s="126" t="s">
        <v>339</v>
      </c>
      <c r="B48" s="127">
        <v>898871.52</v>
      </c>
      <c r="E48" s="33"/>
      <c r="F48" s="46"/>
      <c r="G48" s="139"/>
      <c r="H48" s="139"/>
    </row>
    <row r="49" spans="1:8" s="128" customFormat="1" ht="12.75" x14ac:dyDescent="0.2">
      <c r="A49" s="126" t="s">
        <v>340</v>
      </c>
      <c r="B49" s="127">
        <v>0</v>
      </c>
      <c r="E49" s="33"/>
      <c r="F49" s="33"/>
      <c r="G49" s="139"/>
      <c r="H49" s="139"/>
    </row>
    <row r="50" spans="1:8" s="128" customFormat="1" ht="12.75" x14ac:dyDescent="0.2">
      <c r="A50" s="131" t="s">
        <v>341</v>
      </c>
      <c r="B50" s="127">
        <v>0</v>
      </c>
      <c r="E50" s="33"/>
      <c r="F50" s="33"/>
      <c r="H50" s="139"/>
    </row>
    <row r="51" spans="1:8" s="128" customFormat="1" ht="12.75" x14ac:dyDescent="0.2">
      <c r="A51" s="126" t="s">
        <v>371</v>
      </c>
      <c r="B51" s="127">
        <v>111344.28</v>
      </c>
      <c r="E51" s="33"/>
      <c r="F51" s="33"/>
      <c r="G51" s="139"/>
      <c r="H51" s="139"/>
    </row>
    <row r="52" spans="1:8" s="128" customFormat="1" ht="12.75" x14ac:dyDescent="0.2">
      <c r="A52" s="131" t="s">
        <v>343</v>
      </c>
      <c r="B52" s="132">
        <v>0</v>
      </c>
      <c r="E52" s="33"/>
      <c r="F52" s="33"/>
      <c r="G52" s="139"/>
      <c r="H52" s="139"/>
    </row>
    <row r="53" spans="1:8" s="128" customFormat="1" ht="25.5" x14ac:dyDescent="0.2">
      <c r="A53" s="126" t="s">
        <v>346</v>
      </c>
      <c r="B53" s="127">
        <v>2923029.7</v>
      </c>
      <c r="E53" s="33"/>
      <c r="F53" s="33"/>
      <c r="G53" s="139"/>
      <c r="H53" s="139"/>
    </row>
    <row r="54" spans="1:8" s="128" customFormat="1" ht="12.75" x14ac:dyDescent="0.25">
      <c r="A54" s="133" t="s">
        <v>134</v>
      </c>
      <c r="B54" s="130">
        <v>60446.76</v>
      </c>
      <c r="E54" s="33"/>
      <c r="F54" s="33"/>
    </row>
    <row r="55" spans="1:8" s="128" customFormat="1" ht="12.75" x14ac:dyDescent="0.2">
      <c r="A55" s="133" t="s">
        <v>181</v>
      </c>
      <c r="B55" s="130">
        <v>104659.02</v>
      </c>
      <c r="F55" s="140"/>
      <c r="H55" s="139"/>
    </row>
    <row r="56" spans="1:8" s="128" customFormat="1" ht="12.75" x14ac:dyDescent="0.2">
      <c r="A56" s="126" t="s">
        <v>344</v>
      </c>
      <c r="B56" s="127">
        <v>8968529.4299999997</v>
      </c>
      <c r="E56" s="33"/>
      <c r="F56" s="33"/>
      <c r="G56" s="139"/>
      <c r="H56" s="139"/>
    </row>
    <row r="57" spans="1:8" s="128" customFormat="1" ht="12.75" x14ac:dyDescent="0.2">
      <c r="A57" s="133" t="s">
        <v>135</v>
      </c>
      <c r="B57" s="130">
        <v>126349.68</v>
      </c>
      <c r="F57" s="33"/>
      <c r="G57" s="139"/>
      <c r="H57" s="139"/>
    </row>
    <row r="58" spans="1:8" s="128" customFormat="1" ht="12.75" x14ac:dyDescent="0.2">
      <c r="A58" s="126" t="s">
        <v>345</v>
      </c>
      <c r="B58" s="127">
        <v>76403.520000000004</v>
      </c>
      <c r="E58" s="33"/>
      <c r="F58" s="33"/>
      <c r="G58" s="139"/>
      <c r="H58" s="139"/>
    </row>
    <row r="59" spans="1:8" s="128" customFormat="1" ht="12.75" x14ac:dyDescent="0.2">
      <c r="A59" s="131" t="s">
        <v>107</v>
      </c>
      <c r="B59" s="132">
        <v>0</v>
      </c>
      <c r="E59" s="33"/>
      <c r="F59" s="33"/>
      <c r="G59" s="139"/>
      <c r="H59" s="139"/>
    </row>
    <row r="60" spans="1:8" s="128" customFormat="1" ht="12.75" x14ac:dyDescent="0.2">
      <c r="A60" s="126" t="s">
        <v>108</v>
      </c>
      <c r="B60" s="127">
        <v>0</v>
      </c>
      <c r="E60" s="33"/>
      <c r="F60" s="33"/>
      <c r="G60" s="139"/>
      <c r="H60" s="139"/>
    </row>
    <row r="61" spans="1:8" s="128" customFormat="1" ht="12.75" x14ac:dyDescent="0.2">
      <c r="A61" s="131" t="s">
        <v>109</v>
      </c>
      <c r="B61" s="127">
        <v>319800.15999999997</v>
      </c>
      <c r="E61" s="33"/>
      <c r="F61" s="141"/>
      <c r="H61" s="139"/>
    </row>
    <row r="62" spans="1:8" s="128" customFormat="1" ht="25.5" x14ac:dyDescent="0.2">
      <c r="A62" s="126" t="s">
        <v>185</v>
      </c>
      <c r="B62" s="134">
        <v>0</v>
      </c>
      <c r="E62" s="33"/>
      <c r="F62" s="33"/>
      <c r="H62" s="139"/>
    </row>
    <row r="63" spans="1:8" x14ac:dyDescent="0.25">
      <c r="A63" s="17" t="s">
        <v>149</v>
      </c>
      <c r="B63" s="27">
        <f>B31+B41+B42+B43+B46+B44+B45+B47+B49+B48+B51+B58+B53+B50+B56+B52+B59+B60+B61+B62</f>
        <v>19568093.190000001</v>
      </c>
      <c r="E63" s="40"/>
      <c r="F63" s="48"/>
    </row>
    <row r="64" spans="1:8" ht="4.5" customHeight="1" x14ac:dyDescent="0.25">
      <c r="B64" s="2"/>
      <c r="E64" s="40"/>
      <c r="F64" s="48"/>
    </row>
    <row r="65" spans="1:2" x14ac:dyDescent="0.25">
      <c r="A65" s="17" t="s">
        <v>137</v>
      </c>
      <c r="B65" s="27">
        <f>C28-B63</f>
        <v>356182.19999999553</v>
      </c>
    </row>
  </sheetData>
  <mergeCells count="4">
    <mergeCell ref="A1:C1"/>
    <mergeCell ref="A3:C3"/>
    <mergeCell ref="A5:A6"/>
    <mergeCell ref="B5:C5"/>
  </mergeCells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scale="80"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zoomScaleNormal="100" workbookViewId="0">
      <pane ySplit="3" topLeftCell="A4" activePane="bottomLeft" state="frozen"/>
      <selection sqref="A1:C1"/>
      <selection pane="bottomLeft" sqref="A1:C1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155" t="s">
        <v>97</v>
      </c>
      <c r="B1" s="155"/>
      <c r="C1" s="155"/>
      <c r="D1" s="16"/>
      <c r="E1" s="21"/>
      <c r="F1" s="21"/>
    </row>
    <row r="2" spans="1:8" ht="6.75" customHeight="1" thickBot="1" x14ac:dyDescent="0.3"/>
    <row r="3" spans="1:8" ht="24.75" customHeight="1" thickBot="1" x14ac:dyDescent="0.3">
      <c r="A3" s="159" t="s">
        <v>89</v>
      </c>
      <c r="B3" s="159"/>
      <c r="C3" s="159"/>
      <c r="D3" s="23"/>
      <c r="E3" s="1" t="s">
        <v>91</v>
      </c>
      <c r="F3" s="20"/>
    </row>
    <row r="4" spans="1:8" ht="6" customHeight="1" x14ac:dyDescent="0.25"/>
    <row r="5" spans="1:8" x14ac:dyDescent="0.25">
      <c r="A5" s="153" t="s">
        <v>110</v>
      </c>
      <c r="B5" s="157" t="s">
        <v>145</v>
      </c>
      <c r="C5" s="158"/>
      <c r="E5" s="5"/>
      <c r="F5" s="6"/>
    </row>
    <row r="6" spans="1:8" x14ac:dyDescent="0.25">
      <c r="A6" s="154"/>
      <c r="B6" s="25" t="s">
        <v>98</v>
      </c>
      <c r="C6" s="25" t="s">
        <v>99</v>
      </c>
      <c r="E6" s="5"/>
      <c r="F6" s="6"/>
    </row>
    <row r="7" spans="1:8" s="128" customFormat="1" ht="12.75" x14ac:dyDescent="0.2">
      <c r="A7" s="126" t="s">
        <v>139</v>
      </c>
      <c r="B7" s="127">
        <v>1513718.83</v>
      </c>
      <c r="C7" s="135">
        <v>1478305.29</v>
      </c>
      <c r="E7" s="33"/>
      <c r="F7" s="36"/>
      <c r="G7" s="36"/>
      <c r="H7" s="139"/>
    </row>
    <row r="8" spans="1:8" s="128" customFormat="1" ht="25.5" x14ac:dyDescent="0.2">
      <c r="A8" s="126" t="s">
        <v>113</v>
      </c>
      <c r="B8" s="127">
        <v>140907.75</v>
      </c>
      <c r="C8" s="135">
        <v>135217.57999999999</v>
      </c>
      <c r="E8" s="33"/>
      <c r="F8" s="33"/>
      <c r="G8" s="33"/>
      <c r="H8" s="139"/>
    </row>
    <row r="9" spans="1:8" s="128" customFormat="1" ht="12.75" x14ac:dyDescent="0.25">
      <c r="A9" s="126" t="s">
        <v>140</v>
      </c>
      <c r="B9" s="135">
        <v>739028.19</v>
      </c>
      <c r="C9" s="135">
        <v>722276.75</v>
      </c>
      <c r="E9" s="33"/>
      <c r="F9" s="36"/>
      <c r="G9" s="36"/>
    </row>
    <row r="10" spans="1:8" s="128" customFormat="1" ht="25.5" x14ac:dyDescent="0.2">
      <c r="A10" s="126" t="s">
        <v>129</v>
      </c>
      <c r="B10" s="127">
        <v>232699.11</v>
      </c>
      <c r="C10" s="135">
        <v>227104.54</v>
      </c>
      <c r="E10" s="33"/>
      <c r="F10" s="36"/>
      <c r="G10" s="36"/>
      <c r="H10" s="139"/>
    </row>
    <row r="11" spans="1:8" s="128" customFormat="1" ht="12.75" x14ac:dyDescent="0.2">
      <c r="A11" s="126" t="s">
        <v>111</v>
      </c>
      <c r="B11" s="127">
        <v>192358.75</v>
      </c>
      <c r="C11" s="135">
        <v>187740.18</v>
      </c>
      <c r="E11" s="33"/>
      <c r="F11" s="36"/>
      <c r="G11" s="36"/>
      <c r="H11" s="139"/>
    </row>
    <row r="12" spans="1:8" s="128" customFormat="1" ht="12.75" x14ac:dyDescent="0.2">
      <c r="A12" s="126" t="s">
        <v>102</v>
      </c>
      <c r="B12" s="127">
        <v>39758.19</v>
      </c>
      <c r="C12" s="135">
        <v>38946.31</v>
      </c>
      <c r="E12" s="33"/>
      <c r="F12" s="36"/>
      <c r="G12" s="36"/>
      <c r="H12" s="139"/>
    </row>
    <row r="13" spans="1:8" s="128" customFormat="1" ht="12.75" x14ac:dyDescent="0.2">
      <c r="A13" s="126" t="s">
        <v>103</v>
      </c>
      <c r="B13" s="127">
        <v>0</v>
      </c>
      <c r="C13" s="135">
        <v>0</v>
      </c>
      <c r="E13" s="33"/>
      <c r="F13" s="33"/>
      <c r="G13" s="33"/>
      <c r="H13" s="139"/>
    </row>
    <row r="14" spans="1:8" s="128" customFormat="1" ht="12.75" x14ac:dyDescent="0.2">
      <c r="A14" s="126" t="s">
        <v>112</v>
      </c>
      <c r="B14" s="127">
        <v>521417.27</v>
      </c>
      <c r="C14" s="135">
        <v>504883.59</v>
      </c>
      <c r="E14" s="33"/>
      <c r="F14" s="36"/>
      <c r="G14" s="36"/>
      <c r="H14" s="139"/>
    </row>
    <row r="15" spans="1:8" s="128" customFormat="1" ht="12.75" x14ac:dyDescent="0.25">
      <c r="A15" s="126" t="s">
        <v>141</v>
      </c>
      <c r="B15" s="135">
        <v>0</v>
      </c>
      <c r="C15" s="135">
        <v>0</v>
      </c>
      <c r="E15" s="33"/>
      <c r="F15" s="33"/>
      <c r="G15" s="33"/>
    </row>
    <row r="16" spans="1:8" s="128" customFormat="1" ht="12.75" x14ac:dyDescent="0.25">
      <c r="A16" s="126" t="s">
        <v>114</v>
      </c>
      <c r="B16" s="135">
        <v>416290.13</v>
      </c>
      <c r="C16" s="135">
        <v>404959.99</v>
      </c>
      <c r="E16" s="33"/>
      <c r="F16" s="36"/>
      <c r="G16" s="36"/>
    </row>
    <row r="17" spans="1:8" s="128" customFormat="1" ht="12.75" x14ac:dyDescent="0.25">
      <c r="A17" s="126" t="s">
        <v>142</v>
      </c>
      <c r="B17" s="135">
        <v>0</v>
      </c>
      <c r="C17" s="135">
        <v>0</v>
      </c>
      <c r="E17" s="33"/>
      <c r="F17" s="46"/>
      <c r="G17" s="46"/>
    </row>
    <row r="18" spans="1:8" s="128" customFormat="1" ht="12.75" x14ac:dyDescent="0.2">
      <c r="A18" s="126" t="s">
        <v>115</v>
      </c>
      <c r="B18" s="127">
        <v>0</v>
      </c>
      <c r="C18" s="135">
        <v>0</v>
      </c>
      <c r="E18" s="33"/>
      <c r="F18" s="33"/>
      <c r="G18" s="33"/>
      <c r="H18" s="139"/>
    </row>
    <row r="19" spans="1:8" s="128" customFormat="1" ht="12.75" x14ac:dyDescent="0.25">
      <c r="A19" s="126" t="s">
        <v>372</v>
      </c>
      <c r="B19" s="135">
        <v>75397.88</v>
      </c>
      <c r="C19" s="135">
        <v>71750.210000000006</v>
      </c>
      <c r="E19" s="33"/>
      <c r="F19" s="36"/>
      <c r="G19" s="36"/>
    </row>
    <row r="20" spans="1:8" s="128" customFormat="1" ht="12.75" x14ac:dyDescent="0.25">
      <c r="A20" s="126" t="s">
        <v>143</v>
      </c>
      <c r="B20" s="127">
        <v>0</v>
      </c>
      <c r="C20" s="135">
        <v>0</v>
      </c>
      <c r="E20" s="33"/>
      <c r="F20" s="33"/>
      <c r="G20" s="33"/>
    </row>
    <row r="21" spans="1:8" s="128" customFormat="1" ht="25.5" x14ac:dyDescent="0.25">
      <c r="A21" s="126" t="s">
        <v>116</v>
      </c>
      <c r="B21" s="127">
        <v>774505.7</v>
      </c>
      <c r="C21" s="135">
        <v>842852.42</v>
      </c>
      <c r="E21" s="33"/>
      <c r="F21" s="33"/>
      <c r="G21" s="33"/>
    </row>
    <row r="22" spans="1:8" s="128" customFormat="1" ht="25.5" x14ac:dyDescent="0.25">
      <c r="A22" s="126" t="s">
        <v>117</v>
      </c>
      <c r="B22" s="127">
        <v>2599267.11</v>
      </c>
      <c r="C22" s="135">
        <v>3046754.97</v>
      </c>
      <c r="E22" s="33"/>
      <c r="F22" s="33"/>
      <c r="G22" s="33"/>
    </row>
    <row r="23" spans="1:8" s="128" customFormat="1" ht="12.75" x14ac:dyDescent="0.25">
      <c r="A23" s="126" t="s">
        <v>118</v>
      </c>
      <c r="B23" s="135">
        <v>71332.14</v>
      </c>
      <c r="C23" s="135">
        <v>69746.86</v>
      </c>
      <c r="E23" s="33"/>
      <c r="F23" s="46"/>
      <c r="G23" s="46"/>
    </row>
    <row r="24" spans="1:8" s="128" customFormat="1" ht="12.75" x14ac:dyDescent="0.2">
      <c r="A24" s="126" t="s">
        <v>119</v>
      </c>
      <c r="B24" s="127">
        <v>85505.98</v>
      </c>
      <c r="C24" s="135">
        <v>76733.009999999995</v>
      </c>
      <c r="E24" s="33"/>
      <c r="F24" s="46"/>
      <c r="G24" s="46"/>
      <c r="H24" s="139"/>
    </row>
    <row r="25" spans="1:8" s="128" customFormat="1" ht="12.75" x14ac:dyDescent="0.25">
      <c r="A25" s="126" t="s">
        <v>120</v>
      </c>
      <c r="B25" s="135">
        <v>64642.48</v>
      </c>
      <c r="C25" s="135">
        <v>64642.48</v>
      </c>
      <c r="E25" s="33"/>
      <c r="F25" s="33"/>
      <c r="G25" s="46"/>
    </row>
    <row r="26" spans="1:8" s="128" customFormat="1" ht="12.75" x14ac:dyDescent="0.2">
      <c r="A26" s="126" t="s">
        <v>180</v>
      </c>
      <c r="B26" s="127">
        <v>54877.68</v>
      </c>
      <c r="C26" s="135">
        <v>48030.16</v>
      </c>
      <c r="E26" s="33"/>
      <c r="F26" s="140"/>
      <c r="G26" s="140"/>
      <c r="H26" s="139"/>
    </row>
    <row r="27" spans="1:8" s="128" customFormat="1" ht="12.75" x14ac:dyDescent="0.2">
      <c r="A27" s="126" t="s">
        <v>100</v>
      </c>
      <c r="B27" s="127">
        <v>12156.7</v>
      </c>
      <c r="C27" s="135">
        <v>10570.02</v>
      </c>
      <c r="E27" s="33"/>
      <c r="F27" s="141"/>
      <c r="G27" s="141"/>
      <c r="H27" s="139"/>
    </row>
    <row r="28" spans="1:8" ht="15" x14ac:dyDescent="0.25">
      <c r="A28" s="17" t="s">
        <v>144</v>
      </c>
      <c r="B28" s="28">
        <f>SUM(B7:B27)</f>
        <v>7533863.8900000006</v>
      </c>
      <c r="C28" s="28">
        <f>SUM(C7:C27)</f>
        <v>7930514.3600000003</v>
      </c>
      <c r="E28"/>
      <c r="F28" s="34"/>
      <c r="G28" s="47"/>
      <c r="H28" s="35"/>
    </row>
    <row r="29" spans="1:8" ht="15" x14ac:dyDescent="0.25">
      <c r="B29" s="18"/>
      <c r="C29" s="18"/>
      <c r="E29"/>
      <c r="F29" s="35"/>
      <c r="G29" s="35"/>
      <c r="H29"/>
    </row>
    <row r="30" spans="1:8" x14ac:dyDescent="0.25">
      <c r="A30" s="25" t="s">
        <v>110</v>
      </c>
      <c r="B30" s="26" t="s">
        <v>146</v>
      </c>
    </row>
    <row r="31" spans="1:8" s="128" customFormat="1" ht="12.75" x14ac:dyDescent="0.2">
      <c r="A31" s="126" t="s">
        <v>147</v>
      </c>
      <c r="B31" s="127">
        <f>SUM(B32:B40)</f>
        <v>1549183.1600000001</v>
      </c>
      <c r="E31" s="33"/>
      <c r="F31" s="138"/>
      <c r="G31" s="139"/>
      <c r="H31" s="139"/>
    </row>
    <row r="32" spans="1:8" s="128" customFormat="1" ht="12.75" x14ac:dyDescent="0.2">
      <c r="A32" s="129" t="s">
        <v>121</v>
      </c>
      <c r="B32" s="130">
        <v>250225.92000000001</v>
      </c>
      <c r="E32" s="33"/>
      <c r="F32" s="46"/>
      <c r="G32" s="139"/>
      <c r="H32" s="139"/>
    </row>
    <row r="33" spans="1:8" s="128" customFormat="1" ht="12.75" x14ac:dyDescent="0.2">
      <c r="A33" s="129" t="s">
        <v>122</v>
      </c>
      <c r="B33" s="130">
        <v>231517.44</v>
      </c>
      <c r="E33" s="33"/>
      <c r="F33" s="36"/>
      <c r="G33" s="139"/>
      <c r="H33" s="139"/>
    </row>
    <row r="34" spans="1:8" s="128" customFormat="1" ht="25.5" x14ac:dyDescent="0.2">
      <c r="A34" s="129" t="s">
        <v>123</v>
      </c>
      <c r="B34" s="130">
        <v>244964.16</v>
      </c>
      <c r="E34" s="33"/>
      <c r="F34" s="33"/>
      <c r="G34" s="139"/>
      <c r="H34" s="139"/>
    </row>
    <row r="35" spans="1:8" s="128" customFormat="1" ht="25.5" x14ac:dyDescent="0.2">
      <c r="A35" s="129" t="s">
        <v>124</v>
      </c>
      <c r="B35" s="130">
        <v>30401.279999999999</v>
      </c>
      <c r="E35" s="33"/>
      <c r="F35" s="33"/>
      <c r="G35" s="139"/>
      <c r="H35" s="139"/>
    </row>
    <row r="36" spans="1:8" s="128" customFormat="1" ht="12.75" x14ac:dyDescent="0.2">
      <c r="A36" s="129" t="s">
        <v>125</v>
      </c>
      <c r="B36" s="130">
        <v>9354.24</v>
      </c>
      <c r="E36" s="33"/>
      <c r="F36" s="36"/>
      <c r="G36" s="139"/>
      <c r="H36" s="139"/>
    </row>
    <row r="37" spans="1:8" s="128" customFormat="1" ht="12.75" x14ac:dyDescent="0.2">
      <c r="A37" s="129" t="s">
        <v>126</v>
      </c>
      <c r="B37" s="130">
        <v>52238.43</v>
      </c>
      <c r="E37" s="33"/>
      <c r="F37" s="36"/>
      <c r="G37" s="139"/>
      <c r="H37" s="139"/>
    </row>
    <row r="38" spans="1:8" s="128" customFormat="1" ht="12.75" x14ac:dyDescent="0.2">
      <c r="A38" s="129" t="s">
        <v>127</v>
      </c>
      <c r="B38" s="130">
        <v>663850.17000000004</v>
      </c>
      <c r="E38" s="33"/>
      <c r="F38" s="36"/>
      <c r="G38" s="139"/>
      <c r="H38" s="139"/>
    </row>
    <row r="39" spans="1:8" s="128" customFormat="1" ht="12.75" x14ac:dyDescent="0.2">
      <c r="A39" s="129" t="s">
        <v>128</v>
      </c>
      <c r="B39" s="130">
        <v>15356.16</v>
      </c>
      <c r="E39" s="33"/>
      <c r="F39" s="36"/>
      <c r="G39" s="139"/>
      <c r="H39" s="139"/>
    </row>
    <row r="40" spans="1:8" s="128" customFormat="1" ht="25.5" x14ac:dyDescent="0.2">
      <c r="A40" s="129" t="s">
        <v>131</v>
      </c>
      <c r="B40" s="130">
        <v>51275.360000000001</v>
      </c>
      <c r="E40" s="33"/>
      <c r="F40" s="46"/>
      <c r="G40" s="139"/>
      <c r="H40" s="139"/>
    </row>
    <row r="41" spans="1:8" s="128" customFormat="1" ht="12.75" x14ac:dyDescent="0.2">
      <c r="A41" s="126" t="s">
        <v>148</v>
      </c>
      <c r="B41" s="127">
        <v>165114</v>
      </c>
      <c r="E41" s="33"/>
      <c r="F41" s="36"/>
      <c r="G41" s="139"/>
      <c r="H41" s="139"/>
    </row>
    <row r="42" spans="1:8" s="128" customFormat="1" ht="25.5" x14ac:dyDescent="0.2">
      <c r="A42" s="126" t="s">
        <v>101</v>
      </c>
      <c r="B42" s="127">
        <v>232686.72</v>
      </c>
      <c r="E42" s="33"/>
      <c r="F42" s="46"/>
      <c r="G42" s="139"/>
      <c r="H42" s="139"/>
    </row>
    <row r="43" spans="1:8" s="128" customFormat="1" ht="12.75" x14ac:dyDescent="0.2">
      <c r="A43" s="126" t="s">
        <v>130</v>
      </c>
      <c r="B43" s="127">
        <v>192346.56</v>
      </c>
      <c r="E43" s="33"/>
      <c r="F43" s="46"/>
      <c r="G43" s="139"/>
      <c r="H43" s="139"/>
    </row>
    <row r="44" spans="1:8" s="128" customFormat="1" ht="12.75" x14ac:dyDescent="0.2">
      <c r="A44" s="126" t="s">
        <v>336</v>
      </c>
      <c r="B44" s="127">
        <v>39755.519999999997</v>
      </c>
      <c r="E44" s="33"/>
      <c r="F44" s="46"/>
      <c r="G44" s="139"/>
      <c r="H44" s="139"/>
    </row>
    <row r="45" spans="1:8" s="128" customFormat="1" ht="12.75" x14ac:dyDescent="0.2">
      <c r="A45" s="126" t="s">
        <v>337</v>
      </c>
      <c r="B45" s="127">
        <v>0</v>
      </c>
      <c r="E45" s="33"/>
      <c r="F45" s="33"/>
      <c r="G45" s="139"/>
      <c r="H45" s="139"/>
    </row>
    <row r="46" spans="1:8" s="128" customFormat="1" ht="12.75" x14ac:dyDescent="0.2">
      <c r="A46" s="126" t="s">
        <v>338</v>
      </c>
      <c r="B46" s="127">
        <v>493820.74</v>
      </c>
      <c r="E46" s="33"/>
      <c r="F46" s="36"/>
      <c r="G46" s="139"/>
      <c r="H46" s="139"/>
    </row>
    <row r="47" spans="1:8" s="128" customFormat="1" ht="12.75" x14ac:dyDescent="0.2">
      <c r="A47" s="126" t="s">
        <v>104</v>
      </c>
      <c r="B47" s="127">
        <v>41127.919999999998</v>
      </c>
      <c r="E47" s="33"/>
      <c r="F47" s="36"/>
      <c r="G47" s="139"/>
      <c r="H47" s="139"/>
    </row>
    <row r="48" spans="1:8" s="128" customFormat="1" ht="12.75" x14ac:dyDescent="0.2">
      <c r="A48" s="126" t="s">
        <v>339</v>
      </c>
      <c r="B48" s="127">
        <v>416263.67999999999</v>
      </c>
      <c r="E48" s="33"/>
      <c r="F48" s="46"/>
      <c r="G48" s="139"/>
      <c r="H48" s="139"/>
    </row>
    <row r="49" spans="1:8" s="128" customFormat="1" ht="12.75" x14ac:dyDescent="0.2">
      <c r="A49" s="126" t="s">
        <v>340</v>
      </c>
      <c r="B49" s="127">
        <v>0</v>
      </c>
      <c r="E49" s="33"/>
      <c r="F49" s="33"/>
      <c r="G49" s="139"/>
      <c r="H49" s="139"/>
    </row>
    <row r="50" spans="1:8" s="128" customFormat="1" ht="12.75" x14ac:dyDescent="0.2">
      <c r="A50" s="131" t="s">
        <v>341</v>
      </c>
      <c r="B50" s="127">
        <v>0</v>
      </c>
      <c r="E50" s="33"/>
      <c r="F50" s="33"/>
      <c r="H50" s="139"/>
    </row>
    <row r="51" spans="1:8" s="128" customFormat="1" ht="12.75" x14ac:dyDescent="0.2">
      <c r="A51" s="126" t="s">
        <v>371</v>
      </c>
      <c r="B51" s="127">
        <v>79275.399999999994</v>
      </c>
      <c r="E51" s="33"/>
      <c r="F51" s="33"/>
      <c r="G51" s="139"/>
      <c r="H51" s="139"/>
    </row>
    <row r="52" spans="1:8" s="128" customFormat="1" ht="12.75" x14ac:dyDescent="0.2">
      <c r="A52" s="131" t="s">
        <v>343</v>
      </c>
      <c r="B52" s="132">
        <v>0</v>
      </c>
      <c r="E52" s="33"/>
      <c r="F52" s="33"/>
      <c r="G52" s="139"/>
      <c r="H52" s="139"/>
    </row>
    <row r="53" spans="1:8" s="128" customFormat="1" ht="25.5" x14ac:dyDescent="0.2">
      <c r="A53" s="126" t="s">
        <v>346</v>
      </c>
      <c r="B53" s="127">
        <v>974424.06</v>
      </c>
      <c r="E53" s="33"/>
      <c r="F53" s="33"/>
      <c r="G53" s="139"/>
      <c r="H53" s="139"/>
    </row>
    <row r="54" spans="1:8" s="128" customFormat="1" ht="12.75" x14ac:dyDescent="0.25">
      <c r="A54" s="133" t="s">
        <v>134</v>
      </c>
      <c r="B54" s="130">
        <v>29392.14</v>
      </c>
      <c r="E54" s="33"/>
      <c r="F54" s="33"/>
    </row>
    <row r="55" spans="1:8" s="128" customFormat="1" ht="12.75" x14ac:dyDescent="0.2">
      <c r="A55" s="133" t="s">
        <v>181</v>
      </c>
      <c r="B55" s="130">
        <v>50609.25</v>
      </c>
      <c r="F55" s="140"/>
      <c r="H55" s="139"/>
    </row>
    <row r="56" spans="1:8" s="128" customFormat="1" ht="12.75" x14ac:dyDescent="0.2">
      <c r="A56" s="126" t="s">
        <v>344</v>
      </c>
      <c r="B56" s="127">
        <v>2531443.9300000002</v>
      </c>
      <c r="E56" s="33"/>
      <c r="F56" s="33"/>
      <c r="G56" s="139"/>
      <c r="H56" s="139"/>
    </row>
    <row r="57" spans="1:8" s="128" customFormat="1" ht="12.75" x14ac:dyDescent="0.2">
      <c r="A57" s="133" t="s">
        <v>135</v>
      </c>
      <c r="B57" s="130">
        <v>60906.36</v>
      </c>
      <c r="F57" s="33"/>
      <c r="G57" s="139"/>
      <c r="H57" s="139"/>
    </row>
    <row r="58" spans="1:8" s="128" customFormat="1" ht="12.75" x14ac:dyDescent="0.2">
      <c r="A58" s="126" t="s">
        <v>345</v>
      </c>
      <c r="B58" s="127">
        <v>57702.239999999998</v>
      </c>
      <c r="E58" s="33"/>
      <c r="F58" s="33"/>
      <c r="G58" s="139"/>
      <c r="H58" s="139"/>
    </row>
    <row r="59" spans="1:8" s="128" customFormat="1" ht="12.75" x14ac:dyDescent="0.2">
      <c r="A59" s="131" t="s">
        <v>107</v>
      </c>
      <c r="B59" s="132">
        <v>0</v>
      </c>
      <c r="E59" s="33"/>
      <c r="F59" s="33"/>
      <c r="G59" s="139"/>
      <c r="H59" s="139"/>
    </row>
    <row r="60" spans="1:8" s="128" customFormat="1" ht="12.75" x14ac:dyDescent="0.2">
      <c r="A60" s="126" t="s">
        <v>108</v>
      </c>
      <c r="B60" s="127">
        <v>48883.68</v>
      </c>
      <c r="E60" s="33"/>
      <c r="F60" s="36"/>
      <c r="G60" s="139"/>
      <c r="H60" s="139"/>
    </row>
    <row r="61" spans="1:8" s="128" customFormat="1" ht="12.75" x14ac:dyDescent="0.2">
      <c r="A61" s="131" t="s">
        <v>109</v>
      </c>
      <c r="B61" s="127">
        <v>12156.7</v>
      </c>
      <c r="E61" s="33"/>
      <c r="F61" s="141"/>
      <c r="H61" s="139"/>
    </row>
    <row r="62" spans="1:8" s="128" customFormat="1" ht="25.5" x14ac:dyDescent="0.2">
      <c r="A62" s="126" t="s">
        <v>185</v>
      </c>
      <c r="B62" s="134">
        <v>0</v>
      </c>
      <c r="E62" s="33"/>
      <c r="F62" s="33"/>
      <c r="H62" s="139"/>
    </row>
    <row r="63" spans="1:8" x14ac:dyDescent="0.25">
      <c r="A63" s="17" t="s">
        <v>149</v>
      </c>
      <c r="B63" s="27">
        <f>B31+B41+B42+B43+B46+B44+B45+B47+B49+B48+B51+B58+B53+B50+B56+B52+B59+B60+B61+B62</f>
        <v>6834184.3099999996</v>
      </c>
      <c r="E63" s="40"/>
      <c r="F63" s="48"/>
    </row>
    <row r="64" spans="1:8" ht="4.5" customHeight="1" x14ac:dyDescent="0.25">
      <c r="B64" s="2"/>
      <c r="E64" s="40"/>
      <c r="F64" s="48"/>
    </row>
    <row r="65" spans="1:2" x14ac:dyDescent="0.25">
      <c r="A65" s="17" t="s">
        <v>137</v>
      </c>
      <c r="B65" s="27">
        <f>C28-B63</f>
        <v>1096330.0500000007</v>
      </c>
    </row>
  </sheetData>
  <mergeCells count="4">
    <mergeCell ref="A1:C1"/>
    <mergeCell ref="A3:C3"/>
    <mergeCell ref="A5:A6"/>
    <mergeCell ref="B5:C5"/>
  </mergeCells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0" baseType="lpstr">
      <vt:lpstr>нач</vt:lpstr>
      <vt:lpstr>гужа</vt:lpstr>
      <vt:lpstr>убытки</vt:lpstr>
      <vt:lpstr>ош</vt:lpstr>
      <vt:lpstr>Список домов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47</vt:lpstr>
      <vt:lpstr>48</vt:lpstr>
      <vt:lpstr>49</vt:lpstr>
      <vt:lpstr>50</vt:lpstr>
      <vt:lpstr>51</vt:lpstr>
      <vt:lpstr>52</vt:lpstr>
      <vt:lpstr>53</vt:lpstr>
      <vt:lpstr>54</vt:lpstr>
      <vt:lpstr>55</vt:lpstr>
      <vt:lpstr>56</vt:lpstr>
      <vt:lpstr>57</vt:lpstr>
      <vt:lpstr>58</vt:lpstr>
      <vt:lpstr>59</vt:lpstr>
      <vt:lpstr>60</vt:lpstr>
      <vt:lpstr>61</vt:lpstr>
      <vt:lpstr>62</vt:lpstr>
      <vt:lpstr>63</vt:lpstr>
      <vt:lpstr>64</vt:lpstr>
      <vt:lpstr>65</vt:lpstr>
      <vt:lpstr>66</vt:lpstr>
      <vt:lpstr>67</vt:lpstr>
      <vt:lpstr>68</vt:lpstr>
      <vt:lpstr>69</vt:lpstr>
      <vt:lpstr>70</vt:lpstr>
      <vt:lpstr>71</vt:lpstr>
      <vt:lpstr>72</vt:lpstr>
      <vt:lpstr>73</vt:lpstr>
      <vt:lpstr>74</vt:lpstr>
      <vt:lpstr>75</vt:lpstr>
      <vt:lpstr>76</vt:lpstr>
      <vt:lpstr>77</vt:lpstr>
      <vt:lpstr>78</vt:lpstr>
      <vt:lpstr>79</vt:lpstr>
      <vt:lpstr>80</vt:lpstr>
      <vt:lpstr>81</vt:lpstr>
      <vt:lpstr>82</vt:lpstr>
      <vt:lpstr>83</vt:lpstr>
      <vt:lpstr>84</vt:lpstr>
      <vt:lpstr>85</vt:lpstr>
      <vt:lpstr>86</vt:lpstr>
      <vt:lpstr>87</vt:lpstr>
      <vt:lpstr>88</vt:lpstr>
      <vt:lpstr>89</vt:lpstr>
      <vt:lpstr>90</vt:lpstr>
      <vt:lpstr>91</vt:lpstr>
      <vt:lpstr>92</vt:lpstr>
      <vt:lpstr>93</vt:lpstr>
      <vt:lpstr>нач!Заголовки_для_печати</vt:lpstr>
      <vt:lpstr>'Список домов'!Заголовки_для_печати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2021-05-14T09:57:50Z</dcterms:modified>
</cp:coreProperties>
</file>